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65524" windowWidth="10776" windowHeight="10152" activeTab="0"/>
  </bookViews>
  <sheets>
    <sheet name="Data" sheetId="1" r:id="rId1"/>
    <sheet name="Grafy" sheetId="2" r:id="rId2"/>
    <sheet name="TK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<sst xmlns="http://schemas.openxmlformats.org/spreadsheetml/2006/main" count="50" uniqueCount="39">
  <si>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V</t>
  </si>
  <si>
    <t>-</t>
  </si>
  <si>
    <t>°</t>
  </si>
  <si>
    <t>R</t>
  </si>
  <si>
    <t>L</t>
  </si>
  <si>
    <t>( mH )</t>
  </si>
  <si>
    <t>U</t>
  </si>
  <si>
    <t>( Hz )</t>
  </si>
  <si>
    <t>( V )</t>
  </si>
  <si>
    <t>krok</t>
  </si>
  <si>
    <t>f</t>
  </si>
  <si>
    <t>Hz</t>
  </si>
  <si>
    <t>X</t>
  </si>
  <si>
    <t>Z</t>
  </si>
  <si>
    <t>I</t>
  </si>
  <si>
    <t>(Ω)</t>
  </si>
  <si>
    <t>ω</t>
  </si>
  <si>
    <t>( μF )</t>
  </si>
  <si>
    <t>Proud:</t>
  </si>
  <si>
    <t>Impedance</t>
  </si>
  <si>
    <t>Napětí:</t>
  </si>
  <si>
    <t>Ω</t>
  </si>
  <si>
    <t>A</t>
  </si>
  <si>
    <r>
      <t>X</t>
    </r>
    <r>
      <rPr>
        <i/>
        <vertAlign val="subscript"/>
        <sz val="10"/>
        <rFont val="Arial"/>
        <family val="2"/>
      </rPr>
      <t>L</t>
    </r>
  </si>
  <si>
    <r>
      <t>X</t>
    </r>
    <r>
      <rPr>
        <i/>
        <vertAlign val="subscript"/>
        <sz val="10"/>
        <rFont val="Arial"/>
        <family val="2"/>
      </rPr>
      <t>C</t>
    </r>
  </si>
  <si>
    <r>
      <t>φ</t>
    </r>
    <r>
      <rPr>
        <i/>
        <vertAlign val="subscript"/>
        <sz val="10"/>
        <rFont val="Arial"/>
        <family val="2"/>
      </rPr>
      <t>z</t>
    </r>
  </si>
  <si>
    <r>
      <t>φ</t>
    </r>
    <r>
      <rPr>
        <i/>
        <vertAlign val="subscript"/>
        <sz val="10"/>
        <rFont val="Arial"/>
        <family val="2"/>
      </rPr>
      <t>I</t>
    </r>
  </si>
  <si>
    <r>
      <t>U</t>
    </r>
    <r>
      <rPr>
        <i/>
        <vertAlign val="subscript"/>
        <sz val="10"/>
        <rFont val="Arial"/>
        <family val="2"/>
      </rPr>
      <t>R</t>
    </r>
  </si>
  <si>
    <r>
      <t>U</t>
    </r>
    <r>
      <rPr>
        <i/>
        <vertAlign val="subscript"/>
        <sz val="10"/>
        <rFont val="Arial"/>
        <family val="2"/>
      </rPr>
      <t>L</t>
    </r>
  </si>
  <si>
    <r>
      <t>U</t>
    </r>
    <r>
      <rPr>
        <i/>
        <vertAlign val="subscript"/>
        <sz val="10"/>
        <rFont val="Arial"/>
        <family val="2"/>
      </rPr>
      <t>C</t>
    </r>
  </si>
  <si>
    <r>
      <t>U</t>
    </r>
    <r>
      <rPr>
        <i/>
        <vertAlign val="subscript"/>
        <sz val="10"/>
        <rFont val="Arial"/>
        <family val="2"/>
      </rPr>
      <t>X</t>
    </r>
  </si>
  <si>
    <r>
      <t>absU</t>
    </r>
    <r>
      <rPr>
        <i/>
        <vertAlign val="subscript"/>
        <sz val="10"/>
        <rFont val="Arial"/>
        <family val="2"/>
      </rPr>
      <t>X</t>
    </r>
  </si>
  <si>
    <r>
      <t>s</t>
    </r>
    <r>
      <rPr>
        <vertAlign val="superscript"/>
        <sz val="10"/>
        <rFont val="Arial"/>
        <family val="2"/>
      </rPr>
      <t>-1</t>
    </r>
  </si>
  <si>
    <r>
      <t>C</t>
    </r>
    <r>
      <rPr>
        <i/>
        <vertAlign val="subscript"/>
        <sz val="10"/>
        <rFont val="Arial"/>
        <family val="2"/>
      </rPr>
      <t>D</t>
    </r>
  </si>
  <si>
    <r>
      <t>f</t>
    </r>
    <r>
      <rPr>
        <i/>
        <vertAlign val="subscript"/>
        <sz val="10"/>
        <rFont val="Arial"/>
        <family val="2"/>
      </rPr>
      <t>1</t>
    </r>
  </si>
  <si>
    <r>
      <t>f</t>
    </r>
    <r>
      <rPr>
        <i/>
        <vertAlign val="subscript"/>
        <sz val="10"/>
        <rFont val="Arial"/>
        <family val="2"/>
      </rPr>
      <t>2</t>
    </r>
  </si>
  <si>
    <r>
      <t>Tab. 1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Hodnoty obvodových parametrů.</t>
    </r>
  </si>
  <si>
    <t>Zadávejte hodnoty obvodových parametrů!</t>
  </si>
  <si>
    <r>
      <t>Tab. 2</t>
    </r>
    <r>
      <rPr>
        <i/>
        <sz val="10"/>
        <rFont val="Arial"/>
        <family val="0"/>
      </rPr>
      <t xml:space="preserve"> Vypočítané hodnoty.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</si>
</sst>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[$-405]d\.\ mmmm\ yyyy"/>
    <numFmt numFmtId="166" formatCode="000\ 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0000"/>
    <numFmt numFmtId="172" formatCode="0.0"/>
    <numFmt numFmtId="173" formatCode="0.0000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12"/>
      <color indexed="8"/>
      <name val="Arial"/>
      <family val="0"/>
    </font>
    <font>
      <b/>
      <i/>
      <sz val="11.5"/>
      <color indexed="8"/>
      <name val="Arial"/>
      <family val="0"/>
    </font>
    <font>
      <b/>
      <sz val="11.5"/>
      <color indexed="8"/>
      <name val="Arial"/>
      <family val="0"/>
    </font>
    <font>
      <b/>
      <i/>
      <vertAlign val="subscript"/>
      <sz val="11.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70" fontId="5" fillId="34" borderId="17" xfId="0" applyNumberFormat="1" applyFont="1" applyFill="1" applyBorder="1" applyAlignment="1">
      <alignment horizontal="center" vertical="center"/>
    </xf>
    <xf numFmtId="170" fontId="5" fillId="34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0" fontId="0" fillId="33" borderId="20" xfId="0" applyNumberFormat="1" applyFill="1" applyBorder="1" applyAlignment="1">
      <alignment horizontal="center" vertical="center"/>
    </xf>
    <xf numFmtId="170" fontId="0" fillId="33" borderId="21" xfId="0" applyNumberForma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7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0" fontId="0" fillId="35" borderId="23" xfId="0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vertical="center"/>
    </xf>
    <xf numFmtId="0" fontId="0" fillId="37" borderId="23" xfId="0" applyFill="1" applyBorder="1" applyAlignment="1">
      <alignment horizontal="center" vertical="center"/>
    </xf>
    <xf numFmtId="170" fontId="0" fillId="37" borderId="22" xfId="0" applyNumberFormat="1" applyFill="1" applyBorder="1" applyAlignment="1">
      <alignment horizontal="center" vertical="center"/>
    </xf>
    <xf numFmtId="170" fontId="0" fillId="37" borderId="22" xfId="0" applyNumberFormat="1" applyFill="1" applyBorder="1" applyAlignment="1">
      <alignment vertical="center"/>
    </xf>
    <xf numFmtId="170" fontId="0" fillId="37" borderId="24" xfId="0" applyNumberFormat="1" applyFill="1" applyBorder="1" applyAlignment="1">
      <alignment horizontal="center" vertical="center"/>
    </xf>
    <xf numFmtId="170" fontId="0" fillId="0" borderId="25" xfId="0" applyNumberFormat="1" applyFill="1" applyBorder="1" applyAlignment="1">
      <alignment vertical="center"/>
    </xf>
    <xf numFmtId="170" fontId="0" fillId="0" borderId="25" xfId="0" applyNumberForma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" fillId="38" borderId="30" xfId="0" applyNumberFormat="1" applyFont="1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7675"/>
          <c:w val="0.9125"/>
          <c:h val="0.82475"/>
        </c:manualLayout>
      </c:layout>
      <c:scatterChart>
        <c:scatterStyle val="smoothMarker"/>
        <c:varyColors val="0"/>
        <c:ser>
          <c:idx val="0"/>
          <c:order val="0"/>
          <c:tx>
            <c:v>uR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TK!$K$26:$K$226</c:f>
              <c:numCache>
                <c:ptCount val="201"/>
                <c:pt idx="0">
                  <c:v>1</c:v>
                </c:pt>
                <c:pt idx="1">
                  <c:v>10.995</c:v>
                </c:pt>
                <c:pt idx="2">
                  <c:v>20.99</c:v>
                </c:pt>
                <c:pt idx="3">
                  <c:v>30.985</c:v>
                </c:pt>
                <c:pt idx="4">
                  <c:v>40.98</c:v>
                </c:pt>
                <c:pt idx="5">
                  <c:v>50.975</c:v>
                </c:pt>
                <c:pt idx="6">
                  <c:v>60.97</c:v>
                </c:pt>
                <c:pt idx="7">
                  <c:v>70.965</c:v>
                </c:pt>
                <c:pt idx="8">
                  <c:v>80.96</c:v>
                </c:pt>
                <c:pt idx="9">
                  <c:v>90.955</c:v>
                </c:pt>
                <c:pt idx="10">
                  <c:v>100.95</c:v>
                </c:pt>
                <c:pt idx="11">
                  <c:v>110.945</c:v>
                </c:pt>
                <c:pt idx="12">
                  <c:v>120.94</c:v>
                </c:pt>
                <c:pt idx="13">
                  <c:v>130.935</c:v>
                </c:pt>
                <c:pt idx="14">
                  <c:v>140.93</c:v>
                </c:pt>
                <c:pt idx="15">
                  <c:v>150.925</c:v>
                </c:pt>
                <c:pt idx="16">
                  <c:v>160.92</c:v>
                </c:pt>
                <c:pt idx="17">
                  <c:v>170.915</c:v>
                </c:pt>
                <c:pt idx="18">
                  <c:v>180.91</c:v>
                </c:pt>
                <c:pt idx="19">
                  <c:v>190.905</c:v>
                </c:pt>
                <c:pt idx="20">
                  <c:v>200.9</c:v>
                </c:pt>
                <c:pt idx="21">
                  <c:v>210.895</c:v>
                </c:pt>
                <c:pt idx="22">
                  <c:v>220.89</c:v>
                </c:pt>
                <c:pt idx="23">
                  <c:v>230.885</c:v>
                </c:pt>
                <c:pt idx="24">
                  <c:v>240.88</c:v>
                </c:pt>
                <c:pt idx="25">
                  <c:v>250.875</c:v>
                </c:pt>
                <c:pt idx="26">
                  <c:v>260.87</c:v>
                </c:pt>
                <c:pt idx="27">
                  <c:v>270.865</c:v>
                </c:pt>
                <c:pt idx="28">
                  <c:v>280.86</c:v>
                </c:pt>
                <c:pt idx="29">
                  <c:v>290.855</c:v>
                </c:pt>
                <c:pt idx="30">
                  <c:v>300.85</c:v>
                </c:pt>
                <c:pt idx="31">
                  <c:v>310.845</c:v>
                </c:pt>
                <c:pt idx="32">
                  <c:v>320.84</c:v>
                </c:pt>
                <c:pt idx="33">
                  <c:v>330.835</c:v>
                </c:pt>
                <c:pt idx="34">
                  <c:v>340.83</c:v>
                </c:pt>
                <c:pt idx="35">
                  <c:v>350.825</c:v>
                </c:pt>
                <c:pt idx="36">
                  <c:v>360.82</c:v>
                </c:pt>
                <c:pt idx="37">
                  <c:v>370.815</c:v>
                </c:pt>
                <c:pt idx="38">
                  <c:v>380.81</c:v>
                </c:pt>
                <c:pt idx="39">
                  <c:v>390.805</c:v>
                </c:pt>
                <c:pt idx="40">
                  <c:v>400.8</c:v>
                </c:pt>
                <c:pt idx="41">
                  <c:v>410.795</c:v>
                </c:pt>
                <c:pt idx="42">
                  <c:v>420.79</c:v>
                </c:pt>
                <c:pt idx="43">
                  <c:v>430.785</c:v>
                </c:pt>
                <c:pt idx="44">
                  <c:v>440.78</c:v>
                </c:pt>
                <c:pt idx="45">
                  <c:v>450.775</c:v>
                </c:pt>
                <c:pt idx="46">
                  <c:v>460.77</c:v>
                </c:pt>
                <c:pt idx="47">
                  <c:v>470.765</c:v>
                </c:pt>
                <c:pt idx="48">
                  <c:v>480.76</c:v>
                </c:pt>
                <c:pt idx="49">
                  <c:v>490.755</c:v>
                </c:pt>
                <c:pt idx="50">
                  <c:v>500.75</c:v>
                </c:pt>
                <c:pt idx="51">
                  <c:v>510.745</c:v>
                </c:pt>
                <c:pt idx="52">
                  <c:v>520.74</c:v>
                </c:pt>
                <c:pt idx="53">
                  <c:v>530.735</c:v>
                </c:pt>
                <c:pt idx="54">
                  <c:v>540.73</c:v>
                </c:pt>
                <c:pt idx="55">
                  <c:v>550.725</c:v>
                </c:pt>
                <c:pt idx="56">
                  <c:v>560.72</c:v>
                </c:pt>
                <c:pt idx="57">
                  <c:v>570.715</c:v>
                </c:pt>
                <c:pt idx="58">
                  <c:v>580.71</c:v>
                </c:pt>
                <c:pt idx="59">
                  <c:v>590.705</c:v>
                </c:pt>
                <c:pt idx="60">
                  <c:v>600.7</c:v>
                </c:pt>
                <c:pt idx="61">
                  <c:v>610.695</c:v>
                </c:pt>
                <c:pt idx="62">
                  <c:v>620.69</c:v>
                </c:pt>
                <c:pt idx="63">
                  <c:v>630.685</c:v>
                </c:pt>
                <c:pt idx="64">
                  <c:v>640.68</c:v>
                </c:pt>
                <c:pt idx="65">
                  <c:v>650.675</c:v>
                </c:pt>
                <c:pt idx="66">
                  <c:v>660.67</c:v>
                </c:pt>
                <c:pt idx="67">
                  <c:v>670.665</c:v>
                </c:pt>
                <c:pt idx="68">
                  <c:v>680.66</c:v>
                </c:pt>
                <c:pt idx="69">
                  <c:v>690.655</c:v>
                </c:pt>
                <c:pt idx="70">
                  <c:v>700.65</c:v>
                </c:pt>
                <c:pt idx="71">
                  <c:v>710.645</c:v>
                </c:pt>
                <c:pt idx="72">
                  <c:v>720.64</c:v>
                </c:pt>
                <c:pt idx="73">
                  <c:v>730.635</c:v>
                </c:pt>
                <c:pt idx="74">
                  <c:v>740.63</c:v>
                </c:pt>
                <c:pt idx="75">
                  <c:v>750.625</c:v>
                </c:pt>
                <c:pt idx="76">
                  <c:v>760.62</c:v>
                </c:pt>
                <c:pt idx="77">
                  <c:v>770.615</c:v>
                </c:pt>
                <c:pt idx="78">
                  <c:v>780.61</c:v>
                </c:pt>
                <c:pt idx="79">
                  <c:v>790.605</c:v>
                </c:pt>
                <c:pt idx="80">
                  <c:v>800.6</c:v>
                </c:pt>
                <c:pt idx="81">
                  <c:v>810.595</c:v>
                </c:pt>
                <c:pt idx="82">
                  <c:v>820.59</c:v>
                </c:pt>
                <c:pt idx="83">
                  <c:v>830.585</c:v>
                </c:pt>
                <c:pt idx="84">
                  <c:v>840.58</c:v>
                </c:pt>
                <c:pt idx="85">
                  <c:v>850.575</c:v>
                </c:pt>
                <c:pt idx="86">
                  <c:v>860.57</c:v>
                </c:pt>
                <c:pt idx="87">
                  <c:v>870.565</c:v>
                </c:pt>
                <c:pt idx="88">
                  <c:v>880.56</c:v>
                </c:pt>
                <c:pt idx="89">
                  <c:v>890.555</c:v>
                </c:pt>
                <c:pt idx="90">
                  <c:v>900.55</c:v>
                </c:pt>
                <c:pt idx="91">
                  <c:v>910.545</c:v>
                </c:pt>
                <c:pt idx="92">
                  <c:v>920.54</c:v>
                </c:pt>
                <c:pt idx="93">
                  <c:v>930.535</c:v>
                </c:pt>
                <c:pt idx="94">
                  <c:v>940.53</c:v>
                </c:pt>
                <c:pt idx="95">
                  <c:v>950.525</c:v>
                </c:pt>
                <c:pt idx="96">
                  <c:v>960.52</c:v>
                </c:pt>
                <c:pt idx="97">
                  <c:v>970.515</c:v>
                </c:pt>
                <c:pt idx="98">
                  <c:v>980.51</c:v>
                </c:pt>
                <c:pt idx="99">
                  <c:v>990.505</c:v>
                </c:pt>
                <c:pt idx="100">
                  <c:v>1000.5</c:v>
                </c:pt>
                <c:pt idx="101">
                  <c:v>1010.495</c:v>
                </c:pt>
                <c:pt idx="102">
                  <c:v>1020.49</c:v>
                </c:pt>
                <c:pt idx="103">
                  <c:v>1030.485</c:v>
                </c:pt>
                <c:pt idx="104">
                  <c:v>1040.48</c:v>
                </c:pt>
                <c:pt idx="105">
                  <c:v>1050.475</c:v>
                </c:pt>
                <c:pt idx="106">
                  <c:v>1060.47</c:v>
                </c:pt>
                <c:pt idx="107">
                  <c:v>1070.465</c:v>
                </c:pt>
                <c:pt idx="108">
                  <c:v>1080.46</c:v>
                </c:pt>
                <c:pt idx="109">
                  <c:v>1090.455</c:v>
                </c:pt>
                <c:pt idx="110">
                  <c:v>1100.45</c:v>
                </c:pt>
                <c:pt idx="111">
                  <c:v>1110.445</c:v>
                </c:pt>
                <c:pt idx="112">
                  <c:v>1120.44</c:v>
                </c:pt>
                <c:pt idx="113">
                  <c:v>1130.435</c:v>
                </c:pt>
                <c:pt idx="114">
                  <c:v>1140.43</c:v>
                </c:pt>
                <c:pt idx="115">
                  <c:v>1150.425</c:v>
                </c:pt>
                <c:pt idx="116">
                  <c:v>1160.42</c:v>
                </c:pt>
                <c:pt idx="117">
                  <c:v>1170.415</c:v>
                </c:pt>
                <c:pt idx="118">
                  <c:v>1180.41</c:v>
                </c:pt>
                <c:pt idx="119">
                  <c:v>1190.405</c:v>
                </c:pt>
                <c:pt idx="120">
                  <c:v>1200.4</c:v>
                </c:pt>
                <c:pt idx="121">
                  <c:v>1210.395</c:v>
                </c:pt>
                <c:pt idx="122">
                  <c:v>1220.39</c:v>
                </c:pt>
                <c:pt idx="123">
                  <c:v>1230.385</c:v>
                </c:pt>
                <c:pt idx="124">
                  <c:v>1240.38</c:v>
                </c:pt>
                <c:pt idx="125">
                  <c:v>1250.375</c:v>
                </c:pt>
                <c:pt idx="126">
                  <c:v>1260.37</c:v>
                </c:pt>
                <c:pt idx="127">
                  <c:v>1270.365</c:v>
                </c:pt>
                <c:pt idx="128">
                  <c:v>1280.36</c:v>
                </c:pt>
                <c:pt idx="129">
                  <c:v>1290.355</c:v>
                </c:pt>
                <c:pt idx="130">
                  <c:v>1300.35</c:v>
                </c:pt>
                <c:pt idx="131">
                  <c:v>1310.345</c:v>
                </c:pt>
                <c:pt idx="132">
                  <c:v>1320.34</c:v>
                </c:pt>
                <c:pt idx="133">
                  <c:v>1330.335</c:v>
                </c:pt>
                <c:pt idx="134">
                  <c:v>1340.33</c:v>
                </c:pt>
                <c:pt idx="135">
                  <c:v>1350.325</c:v>
                </c:pt>
                <c:pt idx="136">
                  <c:v>1360.32</c:v>
                </c:pt>
                <c:pt idx="137">
                  <c:v>1370.315</c:v>
                </c:pt>
                <c:pt idx="138">
                  <c:v>1380.31</c:v>
                </c:pt>
                <c:pt idx="139">
                  <c:v>1390.305</c:v>
                </c:pt>
                <c:pt idx="140">
                  <c:v>1400.3</c:v>
                </c:pt>
                <c:pt idx="141">
                  <c:v>1410.295</c:v>
                </c:pt>
                <c:pt idx="142">
                  <c:v>1420.29</c:v>
                </c:pt>
                <c:pt idx="143">
                  <c:v>1430.285</c:v>
                </c:pt>
                <c:pt idx="144">
                  <c:v>1440.28</c:v>
                </c:pt>
                <c:pt idx="145">
                  <c:v>1450.275</c:v>
                </c:pt>
                <c:pt idx="146">
                  <c:v>1460.27</c:v>
                </c:pt>
                <c:pt idx="147">
                  <c:v>1470.265</c:v>
                </c:pt>
                <c:pt idx="148">
                  <c:v>1480.26</c:v>
                </c:pt>
                <c:pt idx="149">
                  <c:v>1490.255</c:v>
                </c:pt>
                <c:pt idx="150">
                  <c:v>1500.25</c:v>
                </c:pt>
                <c:pt idx="151">
                  <c:v>1510.245</c:v>
                </c:pt>
                <c:pt idx="152">
                  <c:v>1520.24</c:v>
                </c:pt>
                <c:pt idx="153">
                  <c:v>1530.235</c:v>
                </c:pt>
                <c:pt idx="154">
                  <c:v>1540.23</c:v>
                </c:pt>
                <c:pt idx="155">
                  <c:v>1550.225</c:v>
                </c:pt>
                <c:pt idx="156">
                  <c:v>1560.22</c:v>
                </c:pt>
                <c:pt idx="157">
                  <c:v>1570.215</c:v>
                </c:pt>
                <c:pt idx="158">
                  <c:v>1580.21</c:v>
                </c:pt>
                <c:pt idx="159">
                  <c:v>1590.205</c:v>
                </c:pt>
                <c:pt idx="160">
                  <c:v>1600.2</c:v>
                </c:pt>
                <c:pt idx="161">
                  <c:v>1610.195</c:v>
                </c:pt>
                <c:pt idx="162">
                  <c:v>1620.19</c:v>
                </c:pt>
                <c:pt idx="163">
                  <c:v>1630.185</c:v>
                </c:pt>
                <c:pt idx="164">
                  <c:v>1640.18</c:v>
                </c:pt>
                <c:pt idx="165">
                  <c:v>1650.175</c:v>
                </c:pt>
                <c:pt idx="166">
                  <c:v>1660.17</c:v>
                </c:pt>
                <c:pt idx="167">
                  <c:v>1670.165</c:v>
                </c:pt>
                <c:pt idx="168">
                  <c:v>1680.16</c:v>
                </c:pt>
                <c:pt idx="169">
                  <c:v>1690.155</c:v>
                </c:pt>
                <c:pt idx="170">
                  <c:v>1700.15</c:v>
                </c:pt>
                <c:pt idx="171">
                  <c:v>1710.145</c:v>
                </c:pt>
                <c:pt idx="172">
                  <c:v>1720.14</c:v>
                </c:pt>
                <c:pt idx="173">
                  <c:v>1730.135</c:v>
                </c:pt>
                <c:pt idx="174">
                  <c:v>1740.13</c:v>
                </c:pt>
                <c:pt idx="175">
                  <c:v>1750.125</c:v>
                </c:pt>
                <c:pt idx="176">
                  <c:v>1760.12</c:v>
                </c:pt>
                <c:pt idx="177">
                  <c:v>1770.115</c:v>
                </c:pt>
                <c:pt idx="178">
                  <c:v>1780.11</c:v>
                </c:pt>
                <c:pt idx="179">
                  <c:v>1790.105</c:v>
                </c:pt>
                <c:pt idx="180">
                  <c:v>1800.1</c:v>
                </c:pt>
                <c:pt idx="181">
                  <c:v>1810.095</c:v>
                </c:pt>
                <c:pt idx="182">
                  <c:v>1820.09</c:v>
                </c:pt>
                <c:pt idx="183">
                  <c:v>1830.085</c:v>
                </c:pt>
                <c:pt idx="184">
                  <c:v>1840.08</c:v>
                </c:pt>
                <c:pt idx="185">
                  <c:v>1850.075</c:v>
                </c:pt>
                <c:pt idx="186">
                  <c:v>1860.07</c:v>
                </c:pt>
                <c:pt idx="187">
                  <c:v>1870.065</c:v>
                </c:pt>
                <c:pt idx="188">
                  <c:v>1880.06</c:v>
                </c:pt>
                <c:pt idx="189">
                  <c:v>1890.055</c:v>
                </c:pt>
                <c:pt idx="190">
                  <c:v>1900.05</c:v>
                </c:pt>
                <c:pt idx="191">
                  <c:v>1910.045</c:v>
                </c:pt>
                <c:pt idx="192">
                  <c:v>1920.04</c:v>
                </c:pt>
                <c:pt idx="193">
                  <c:v>1930.035</c:v>
                </c:pt>
                <c:pt idx="194">
                  <c:v>1940.03</c:v>
                </c:pt>
                <c:pt idx="195">
                  <c:v>1950.025</c:v>
                </c:pt>
                <c:pt idx="196">
                  <c:v>1960.02</c:v>
                </c:pt>
                <c:pt idx="197">
                  <c:v>1970.015</c:v>
                </c:pt>
                <c:pt idx="198">
                  <c:v>1980.01</c:v>
                </c:pt>
                <c:pt idx="199">
                  <c:v>1990.005</c:v>
                </c:pt>
                <c:pt idx="200">
                  <c:v>2000</c:v>
                </c:pt>
              </c:numCache>
            </c:numRef>
          </c:xVal>
          <c:yVal>
            <c:numRef>
              <c:f>TK!$U$26:$U$226</c:f>
              <c:numCache>
                <c:ptCount val="201"/>
                <c:pt idx="0">
                  <c:v>0.0006283191247987805</c:v>
                </c:pt>
                <c:pt idx="1">
                  <c:v>0.006909151978385773</c:v>
                </c:pt>
                <c:pt idx="2">
                  <c:v>0.013193902165908135</c:v>
                </c:pt>
                <c:pt idx="3">
                  <c:v>0.019486138264089434</c:v>
                </c:pt>
                <c:pt idx="4">
                  <c:v>0.025789442990467926</c:v>
                </c:pt>
                <c:pt idx="5">
                  <c:v>0.03210742000859357</c:v>
                </c:pt>
                <c:pt idx="6">
                  <c:v>0.03844370081643203</c:v>
                </c:pt>
                <c:pt idx="7">
                  <c:v>0.04480195174571208</c:v>
                </c:pt>
                <c:pt idx="8">
                  <c:v>0.05118588110071113</c:v>
                </c:pt>
                <c:pt idx="9">
                  <c:v>0.0575992464659322</c:v>
                </c:pt>
                <c:pt idx="10">
                  <c:v>0.06404586221329447</c:v>
                </c:pt>
                <c:pt idx="11">
                  <c:v>0.07052960724085003</c:v>
                </c:pt>
                <c:pt idx="12">
                  <c:v>0.0770544329766683</c:v>
                </c:pt>
                <c:pt idx="13">
                  <c:v>0.08362437168341288</c:v>
                </c:pt>
                <c:pt idx="14">
                  <c:v>0.09024354510129365</c:v>
                </c:pt>
                <c:pt idx="15">
                  <c:v>0.09691617346953621</c:v>
                </c:pt>
                <c:pt idx="16">
                  <c:v>0.10364658496929559</c:v>
                </c:pt>
                <c:pt idx="17">
                  <c:v>0.11043922563408472</c:v>
                </c:pt>
                <c:pt idx="18">
                  <c:v>0.11729866977732832</c:v>
                </c:pt>
                <c:pt idx="19">
                  <c:v>0.1242296309906283</c:v>
                </c:pt>
                <c:pt idx="20">
                  <c:v>0.13123697377078705</c:v>
                </c:pt>
                <c:pt idx="21">
                  <c:v>0.13832572583863503</c:v>
                </c:pt>
                <c:pt idx="22">
                  <c:v>0.14550109121830881</c:v>
                </c:pt>
                <c:pt idx="23">
                  <c:v>0.15276846415189813</c:v>
                </c:pt>
                <c:pt idx="24">
                  <c:v>0.16013344393140574</c:v>
                </c:pt>
                <c:pt idx="25">
                  <c:v>0.16760185073783698</c:v>
                </c:pt>
                <c:pt idx="26">
                  <c:v>0.1751797425860575</c:v>
                </c:pt>
                <c:pt idx="27">
                  <c:v>0.18287343348395835</c:v>
                </c:pt>
                <c:pt idx="28">
                  <c:v>0.19068951292557912</c:v>
                </c:pt>
                <c:pt idx="29">
                  <c:v>0.19863486685032825</c:v>
                </c:pt>
                <c:pt idx="30">
                  <c:v>0.20671670021448718</c:v>
                </c:pt>
                <c:pt idx="31">
                  <c:v>0.21494256133700695</c:v>
                </c:pt>
                <c:pt idx="32">
                  <c:v>0.2233203681994482</c:v>
                </c:pt>
                <c:pt idx="33">
                  <c:v>0.2318584369000601</c:v>
                </c:pt>
                <c:pt idx="34">
                  <c:v>0.24056551248477856</c:v>
                </c:pt>
                <c:pt idx="35">
                  <c:v>0.24945080240371947</c:v>
                </c:pt>
                <c:pt idx="36">
                  <c:v>0.258524012871014</c:v>
                </c:pt>
                <c:pt idx="37">
                  <c:v>0.2677953884390732</c:v>
                </c:pt>
                <c:pt idx="38">
                  <c:v>0.277275755136216</c:v>
                </c:pt>
                <c:pt idx="39">
                  <c:v>0.28697656755973017</c:v>
                </c:pt>
                <c:pt idx="40">
                  <c:v>0.29690996036571404</c:v>
                </c:pt>
                <c:pt idx="41">
                  <c:v>0.307088804653435</c:v>
                </c:pt>
                <c:pt idx="42">
                  <c:v>0.3175267698066006</c:v>
                </c:pt>
                <c:pt idx="43">
                  <c:v>0.3282383914282291</c:v>
                </c:pt>
                <c:pt idx="44">
                  <c:v>0.3392391460913497</c:v>
                </c:pt>
                <c:pt idx="45">
                  <c:v>0.35054553372646785</c:v>
                </c:pt>
                <c:pt idx="46">
                  <c:v>0.3621751685808935</c:v>
                </c:pt>
                <c:pt idx="47">
                  <c:v>0.37414687981736827</c:v>
                </c:pt>
                <c:pt idx="48">
                  <c:v>0.38648082297320924</c:v>
                </c:pt>
                <c:pt idx="49">
                  <c:v>0.3991986036803336</c:v>
                </c:pt>
                <c:pt idx="50">
                  <c:v>0.41232341525576194</c:v>
                </c:pt>
                <c:pt idx="51">
                  <c:v>0.4258801920172229</c:v>
                </c:pt>
                <c:pt idx="52">
                  <c:v>0.4398957804662163</c:v>
                </c:pt>
                <c:pt idx="53">
                  <c:v>0.45439913081974254</c:v>
                </c:pt>
                <c:pt idx="54">
                  <c:v>0.469421511772149</c:v>
                </c:pt>
                <c:pt idx="55">
                  <c:v>0.48499675184273194</c:v>
                </c:pt>
                <c:pt idx="56">
                  <c:v>0.5011615112283521</c:v>
                </c:pt>
                <c:pt idx="57">
                  <c:v>0.5179555887524099</c:v>
                </c:pt>
                <c:pt idx="58">
                  <c:v>0.5354222693057545</c:v>
                </c:pt>
                <c:pt idx="59">
                  <c:v>0.55360871814084</c:v>
                </c:pt>
                <c:pt idx="60">
                  <c:v>0.5725664295444427</c:v>
                </c:pt>
                <c:pt idx="61">
                  <c:v>0.5923517388226336</c:v>
                </c:pt>
                <c:pt idx="62">
                  <c:v>0.613026408242552</c:v>
                </c:pt>
                <c:pt idx="63">
                  <c:v>0.6346582996625494</c:v>
                </c:pt>
                <c:pt idx="64">
                  <c:v>0.6573221491391783</c:v>
                </c:pt>
                <c:pt idx="65">
                  <c:v>0.6811004619463437</c:v>
                </c:pt>
                <c:pt idx="66">
                  <c:v>0.7060845503331012</c:v>
                </c:pt>
                <c:pt idx="67">
                  <c:v>0.7323757411819237</c:v>
                </c:pt>
                <c:pt idx="68">
                  <c:v>0.7600867867688483</c:v>
                </c:pt>
                <c:pt idx="69">
                  <c:v>0.7893435194113791</c:v>
                </c:pt>
                <c:pt idx="70">
                  <c:v>0.8202868003682824</c:v>
                </c:pt>
                <c:pt idx="71">
                  <c:v>0.8530748255229998</c:v>
                </c:pt>
                <c:pt idx="72">
                  <c:v>0.8878858659349858</c:v>
                </c:pt>
                <c:pt idx="73">
                  <c:v>0.9249215413513501</c:v>
                </c:pt>
                <c:pt idx="74">
                  <c:v>0.9644107506860683</c:v>
                </c:pt>
                <c:pt idx="75">
                  <c:v>1.0066144172786515</c:v>
                </c:pt>
                <c:pt idx="76">
                  <c:v>1.051831251169982</c:v>
                </c:pt>
                <c:pt idx="77">
                  <c:v>1.1004047894742361</c:v>
                </c:pt>
                <c:pt idx="78">
                  <c:v>1.1527320544994155</c:v>
                </c:pt>
                <c:pt idx="79">
                  <c:v>1.2092742750930872</c:v>
                </c:pt>
                <c:pt idx="80">
                  <c:v>1.2705702604934204</c:v>
                </c:pt>
                <c:pt idx="81">
                  <c:v>1.3372532132044972</c:v>
                </c:pt>
                <c:pt idx="82">
                  <c:v>1.4100720405647302</c:v>
                </c:pt>
                <c:pt idx="83">
                  <c:v>1.4899186067256045</c:v>
                </c:pt>
                <c:pt idx="84">
                  <c:v>1.5778629065466316</c:v>
                </c:pt>
                <c:pt idx="85">
                  <c:v>1.6751989133206757</c:v>
                </c:pt>
                <c:pt idx="86">
                  <c:v>1.7835049626619859</c:v>
                </c:pt>
                <c:pt idx="87">
                  <c:v>1.9047241499308718</c:v>
                </c:pt>
                <c:pt idx="88">
                  <c:v>2.041272585079144</c:v>
                </c:pt>
                <c:pt idx="89">
                  <c:v>2.196186831420722</c:v>
                </c:pt>
                <c:pt idx="90">
                  <c:v>2.3733269717167533</c:v>
                </c:pt>
                <c:pt idx="91">
                  <c:v>2.5776591643290465</c:v>
                </c:pt>
                <c:pt idx="92">
                  <c:v>2.8156519096939476</c:v>
                </c:pt>
                <c:pt idx="93">
                  <c:v>3.0958333267781772</c:v>
                </c:pt>
                <c:pt idx="94">
                  <c:v>3.429568564754635</c:v>
                </c:pt>
                <c:pt idx="95">
                  <c:v>3.8321097490526834</c:v>
                </c:pt>
                <c:pt idx="96">
                  <c:v>4.323884473758471</c:v>
                </c:pt>
                <c:pt idx="97">
                  <c:v>4.931623085797684</c:v>
                </c:pt>
                <c:pt idx="98">
                  <c:v>5.687663768996306</c:v>
                </c:pt>
                <c:pt idx="99">
                  <c:v>6.621918536340264</c:v>
                </c:pt>
                <c:pt idx="100">
                  <c:v>7.731328292962196</c:v>
                </c:pt>
                <c:pt idx="101">
                  <c:v>8.900089578507203</c:v>
                </c:pt>
                <c:pt idx="102">
                  <c:v>9.791806102447593</c:v>
                </c:pt>
                <c:pt idx="103">
                  <c:v>9.955473888988251</c:v>
                </c:pt>
                <c:pt idx="104">
                  <c:v>9.304625526745282</c:v>
                </c:pt>
                <c:pt idx="105">
                  <c:v>8.230685374922647</c:v>
                </c:pt>
                <c:pt idx="106">
                  <c:v>7.129471435085</c:v>
                </c:pt>
                <c:pt idx="107">
                  <c:v>6.173199574275245</c:v>
                </c:pt>
                <c:pt idx="108">
                  <c:v>5.390149889660151</c:v>
                </c:pt>
                <c:pt idx="109">
                  <c:v>4.758363582492096</c:v>
                </c:pt>
                <c:pt idx="110">
                  <c:v>4.247036395910183</c:v>
                </c:pt>
                <c:pt idx="111">
                  <c:v>3.829047221216465</c:v>
                </c:pt>
                <c:pt idx="112">
                  <c:v>3.4831760085327543</c:v>
                </c:pt>
                <c:pt idx="113">
                  <c:v>3.1934254405709135</c:v>
                </c:pt>
                <c:pt idx="114">
                  <c:v>2.947831597380187</c:v>
                </c:pt>
                <c:pt idx="115">
                  <c:v>2.737409995598827</c:v>
                </c:pt>
                <c:pt idx="116">
                  <c:v>2.555350304203297</c:v>
                </c:pt>
                <c:pt idx="117">
                  <c:v>2.396430939539022</c:v>
                </c:pt>
                <c:pt idx="118">
                  <c:v>2.256600090265236</c:v>
                </c:pt>
                <c:pt idx="119">
                  <c:v>2.132676146736181</c:v>
                </c:pt>
                <c:pt idx="120">
                  <c:v>2.022132244528634</c:v>
                </c:pt>
                <c:pt idx="121">
                  <c:v>1.9229398848236277</c:v>
                </c:pt>
                <c:pt idx="122">
                  <c:v>1.8334542272136995</c:v>
                </c:pt>
                <c:pt idx="123">
                  <c:v>1.7523290132780351</c:v>
                </c:pt>
                <c:pt idx="124">
                  <c:v>1.6784527648844345</c:v>
                </c:pt>
                <c:pt idx="125">
                  <c:v>1.6109004185934814</c:v>
                </c:pt>
                <c:pt idx="126">
                  <c:v>1.548896280043717</c:v>
                </c:pt>
                <c:pt idx="127">
                  <c:v>1.4917853677753787</c:v>
                </c:pt>
                <c:pt idx="128">
                  <c:v>1.439011038615824</c:v>
                </c:pt>
                <c:pt idx="129">
                  <c:v>1.3900973628892033</c:v>
                </c:pt>
                <c:pt idx="130">
                  <c:v>1.3446351251500643</c:v>
                </c:pt>
                <c:pt idx="131">
                  <c:v>1.3022706171309864</c:v>
                </c:pt>
                <c:pt idx="132">
                  <c:v>1.2626965994609458</c:v>
                </c:pt>
                <c:pt idx="133">
                  <c:v>1.2256449615227514</c:v>
                </c:pt>
                <c:pt idx="134">
                  <c:v>1.190880721120621</c:v>
                </c:pt>
                <c:pt idx="135">
                  <c:v>1.1581970888999487</c:v>
                </c:pt>
                <c:pt idx="136">
                  <c:v>1.1274113847364937</c:v>
                </c:pt>
                <c:pt idx="137">
                  <c:v>1.098361640267988</c:v>
                </c:pt>
                <c:pt idx="138">
                  <c:v>1.0709037574246272</c:v>
                </c:pt>
                <c:pt idx="139">
                  <c:v>1.0449091201352374</c:v>
                </c:pt>
                <c:pt idx="140">
                  <c:v>1.0202625774532383</c:v>
                </c:pt>
                <c:pt idx="141">
                  <c:v>0.9968607327028227</c:v>
                </c:pt>
                <c:pt idx="142">
                  <c:v>0.9746104860274689</c:v>
                </c:pt>
                <c:pt idx="143">
                  <c:v>0.9534277877733244</c:v>
                </c:pt>
                <c:pt idx="144">
                  <c:v>0.933236568089804</c:v>
                </c:pt>
                <c:pt idx="145">
                  <c:v>0.9139678144536938</c:v>
                </c:pt>
                <c:pt idx="146">
                  <c:v>0.8955587738809938</c:v>
                </c:pt>
                <c:pt idx="147">
                  <c:v>0.8779522606571231</c:v>
                </c:pt>
                <c:pt idx="148">
                  <c:v>0.8610960537016109</c:v>
                </c:pt>
                <c:pt idx="149">
                  <c:v>0.8449423703505693</c:v>
                </c:pt>
                <c:pt idx="150">
                  <c:v>0.8294474055154308</c:v>
                </c:pt>
                <c:pt idx="151">
                  <c:v>0.8145709269580372</c:v>
                </c:pt>
                <c:pt idx="152">
                  <c:v>0.8002759188876654</c:v>
                </c:pt>
                <c:pt idx="153">
                  <c:v>0.7865282672958072</c:v>
                </c:pt>
                <c:pt idx="154">
                  <c:v>0.7732964814479153</c:v>
                </c:pt>
                <c:pt idx="155">
                  <c:v>0.7605514467862879</c:v>
                </c:pt>
                <c:pt idx="156">
                  <c:v>0.7482662051955653</c:v>
                </c:pt>
                <c:pt idx="157">
                  <c:v>0.7364157591666955</c:v>
                </c:pt>
                <c:pt idx="158">
                  <c:v>0.7249768968865543</c:v>
                </c:pt>
                <c:pt idx="159">
                  <c:v>0.7139280356948863</c:v>
                </c:pt>
                <c:pt idx="160">
                  <c:v>0.7032490817008958</c:v>
                </c:pt>
                <c:pt idx="161">
                  <c:v>0.692921303649461</c:v>
                </c:pt>
                <c:pt idx="162">
                  <c:v>0.6829272193802204</c:v>
                </c:pt>
                <c:pt idx="163">
                  <c:v>0.6732504934389891</c:v>
                </c:pt>
                <c:pt idx="164">
                  <c:v>0.6638758445859727</c:v>
                </c:pt>
                <c:pt idx="165">
                  <c:v>0.6547889621039847</c:v>
                </c:pt>
                <c:pt idx="166">
                  <c:v>0.6459764299464261</c:v>
                </c:pt>
                <c:pt idx="167">
                  <c:v>0.6374256578825354</c:v>
                </c:pt>
                <c:pt idx="168">
                  <c:v>0.6291248188991756</c:v>
                </c:pt>
                <c:pt idx="169">
                  <c:v>0.6210627922066022</c:v>
                </c:pt>
                <c:pt idx="170">
                  <c:v>0.6132291112721882</c:v>
                </c:pt>
                <c:pt idx="171">
                  <c:v>0.6056139163727006</c:v>
                </c:pt>
                <c:pt idx="172">
                  <c:v>0.5982079112137862</c:v>
                </c:pt>
                <c:pt idx="173">
                  <c:v>0.5910023232160698</c:v>
                </c:pt>
                <c:pt idx="174">
                  <c:v>0.583988867111681</c:v>
                </c:pt>
                <c:pt idx="175">
                  <c:v>0.5771597115339937</c:v>
                </c:pt>
                <c:pt idx="176">
                  <c:v>0.5705074483175879</c:v>
                </c:pt>
                <c:pt idx="177">
                  <c:v>0.5640250642555868</c:v>
                </c:pt>
                <c:pt idx="178">
                  <c:v>0.5577059150881037</c:v>
                </c:pt>
                <c:pt idx="179">
                  <c:v>0.5515437015190026</c:v>
                </c:pt>
                <c:pt idx="180">
                  <c:v>0.545532447078964</c:v>
                </c:pt>
                <c:pt idx="181">
                  <c:v>0.5396664776712536</c:v>
                </c:pt>
                <c:pt idx="182">
                  <c:v>0.5339404026529382</c:v>
                </c:pt>
                <c:pt idx="183">
                  <c:v>0.5283490973188304</c:v>
                </c:pt>
                <c:pt idx="184">
                  <c:v>0.5228876866683829</c:v>
                </c:pt>
                <c:pt idx="185">
                  <c:v>0.5175515303472875</c:v>
                </c:pt>
                <c:pt idx="186">
                  <c:v>0.5123362086658463</c:v>
                </c:pt>
                <c:pt idx="187">
                  <c:v>0.5072375096053915</c:v>
                </c:pt>
                <c:pt idx="188">
                  <c:v>0.5022514167322839</c:v>
                </c:pt>
                <c:pt idx="189">
                  <c:v>0.49737409794642135</c:v>
                </c:pt>
                <c:pt idx="190">
                  <c:v>0.49260189499782453</c:v>
                </c:pt>
                <c:pt idx="191">
                  <c:v>0.4879313137108454</c:v>
                </c:pt>
                <c:pt idx="192">
                  <c:v>0.48335901486091765</c:v>
                </c:pt>
                <c:pt idx="193">
                  <c:v>0.4788818056536051</c:v>
                </c:pt>
                <c:pt idx="194">
                  <c:v>0.47449663176008233</c:v>
                </c:pt>
                <c:pt idx="195">
                  <c:v>0.47020056986712666</c:v>
                </c:pt>
                <c:pt idx="196">
                  <c:v>0.46599082070326436</c:v>
                </c:pt>
                <c:pt idx="197">
                  <c:v>0.4618647025059516</c:v>
                </c:pt>
                <c:pt idx="198">
                  <c:v>0.4578196448976002</c:v>
                </c:pt>
                <c:pt idx="199">
                  <c:v>0.4538531831409034</c:v>
                </c:pt>
                <c:pt idx="200">
                  <c:v>0.44996295274634623</c:v>
                </c:pt>
              </c:numCache>
            </c:numRef>
          </c:yVal>
          <c:smooth val="1"/>
        </c:ser>
        <c:ser>
          <c:idx val="1"/>
          <c:order val="1"/>
          <c:tx>
            <c:v>uL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TK!$K$26:$K$226</c:f>
              <c:numCache>
                <c:ptCount val="201"/>
                <c:pt idx="0">
                  <c:v>1</c:v>
                </c:pt>
                <c:pt idx="1">
                  <c:v>10.995</c:v>
                </c:pt>
                <c:pt idx="2">
                  <c:v>20.99</c:v>
                </c:pt>
                <c:pt idx="3">
                  <c:v>30.985</c:v>
                </c:pt>
                <c:pt idx="4">
                  <c:v>40.98</c:v>
                </c:pt>
                <c:pt idx="5">
                  <c:v>50.975</c:v>
                </c:pt>
                <c:pt idx="6">
                  <c:v>60.97</c:v>
                </c:pt>
                <c:pt idx="7">
                  <c:v>70.965</c:v>
                </c:pt>
                <c:pt idx="8">
                  <c:v>80.96</c:v>
                </c:pt>
                <c:pt idx="9">
                  <c:v>90.955</c:v>
                </c:pt>
                <c:pt idx="10">
                  <c:v>100.95</c:v>
                </c:pt>
                <c:pt idx="11">
                  <c:v>110.945</c:v>
                </c:pt>
                <c:pt idx="12">
                  <c:v>120.94</c:v>
                </c:pt>
                <c:pt idx="13">
                  <c:v>130.935</c:v>
                </c:pt>
                <c:pt idx="14">
                  <c:v>140.93</c:v>
                </c:pt>
                <c:pt idx="15">
                  <c:v>150.925</c:v>
                </c:pt>
                <c:pt idx="16">
                  <c:v>160.92</c:v>
                </c:pt>
                <c:pt idx="17">
                  <c:v>170.915</c:v>
                </c:pt>
                <c:pt idx="18">
                  <c:v>180.91</c:v>
                </c:pt>
                <c:pt idx="19">
                  <c:v>190.905</c:v>
                </c:pt>
                <c:pt idx="20">
                  <c:v>200.9</c:v>
                </c:pt>
                <c:pt idx="21">
                  <c:v>210.895</c:v>
                </c:pt>
                <c:pt idx="22">
                  <c:v>220.89</c:v>
                </c:pt>
                <c:pt idx="23">
                  <c:v>230.885</c:v>
                </c:pt>
                <c:pt idx="24">
                  <c:v>240.88</c:v>
                </c:pt>
                <c:pt idx="25">
                  <c:v>250.875</c:v>
                </c:pt>
                <c:pt idx="26">
                  <c:v>260.87</c:v>
                </c:pt>
                <c:pt idx="27">
                  <c:v>270.865</c:v>
                </c:pt>
                <c:pt idx="28">
                  <c:v>280.86</c:v>
                </c:pt>
                <c:pt idx="29">
                  <c:v>290.855</c:v>
                </c:pt>
                <c:pt idx="30">
                  <c:v>300.85</c:v>
                </c:pt>
                <c:pt idx="31">
                  <c:v>310.845</c:v>
                </c:pt>
                <c:pt idx="32">
                  <c:v>320.84</c:v>
                </c:pt>
                <c:pt idx="33">
                  <c:v>330.835</c:v>
                </c:pt>
                <c:pt idx="34">
                  <c:v>340.83</c:v>
                </c:pt>
                <c:pt idx="35">
                  <c:v>350.825</c:v>
                </c:pt>
                <c:pt idx="36">
                  <c:v>360.82</c:v>
                </c:pt>
                <c:pt idx="37">
                  <c:v>370.815</c:v>
                </c:pt>
                <c:pt idx="38">
                  <c:v>380.81</c:v>
                </c:pt>
                <c:pt idx="39">
                  <c:v>390.805</c:v>
                </c:pt>
                <c:pt idx="40">
                  <c:v>400.8</c:v>
                </c:pt>
                <c:pt idx="41">
                  <c:v>410.795</c:v>
                </c:pt>
                <c:pt idx="42">
                  <c:v>420.79</c:v>
                </c:pt>
                <c:pt idx="43">
                  <c:v>430.785</c:v>
                </c:pt>
                <c:pt idx="44">
                  <c:v>440.78</c:v>
                </c:pt>
                <c:pt idx="45">
                  <c:v>450.775</c:v>
                </c:pt>
                <c:pt idx="46">
                  <c:v>460.77</c:v>
                </c:pt>
                <c:pt idx="47">
                  <c:v>470.765</c:v>
                </c:pt>
                <c:pt idx="48">
                  <c:v>480.76</c:v>
                </c:pt>
                <c:pt idx="49">
                  <c:v>490.755</c:v>
                </c:pt>
                <c:pt idx="50">
                  <c:v>500.75</c:v>
                </c:pt>
                <c:pt idx="51">
                  <c:v>510.745</c:v>
                </c:pt>
                <c:pt idx="52">
                  <c:v>520.74</c:v>
                </c:pt>
                <c:pt idx="53">
                  <c:v>530.735</c:v>
                </c:pt>
                <c:pt idx="54">
                  <c:v>540.73</c:v>
                </c:pt>
                <c:pt idx="55">
                  <c:v>550.725</c:v>
                </c:pt>
                <c:pt idx="56">
                  <c:v>560.72</c:v>
                </c:pt>
                <c:pt idx="57">
                  <c:v>570.715</c:v>
                </c:pt>
                <c:pt idx="58">
                  <c:v>580.71</c:v>
                </c:pt>
                <c:pt idx="59">
                  <c:v>590.705</c:v>
                </c:pt>
                <c:pt idx="60">
                  <c:v>600.7</c:v>
                </c:pt>
                <c:pt idx="61">
                  <c:v>610.695</c:v>
                </c:pt>
                <c:pt idx="62">
                  <c:v>620.69</c:v>
                </c:pt>
                <c:pt idx="63">
                  <c:v>630.685</c:v>
                </c:pt>
                <c:pt idx="64">
                  <c:v>640.68</c:v>
                </c:pt>
                <c:pt idx="65">
                  <c:v>650.675</c:v>
                </c:pt>
                <c:pt idx="66">
                  <c:v>660.67</c:v>
                </c:pt>
                <c:pt idx="67">
                  <c:v>670.665</c:v>
                </c:pt>
                <c:pt idx="68">
                  <c:v>680.66</c:v>
                </c:pt>
                <c:pt idx="69">
                  <c:v>690.655</c:v>
                </c:pt>
                <c:pt idx="70">
                  <c:v>700.65</c:v>
                </c:pt>
                <c:pt idx="71">
                  <c:v>710.645</c:v>
                </c:pt>
                <c:pt idx="72">
                  <c:v>720.64</c:v>
                </c:pt>
                <c:pt idx="73">
                  <c:v>730.635</c:v>
                </c:pt>
                <c:pt idx="74">
                  <c:v>740.63</c:v>
                </c:pt>
                <c:pt idx="75">
                  <c:v>750.625</c:v>
                </c:pt>
                <c:pt idx="76">
                  <c:v>760.62</c:v>
                </c:pt>
                <c:pt idx="77">
                  <c:v>770.615</c:v>
                </c:pt>
                <c:pt idx="78">
                  <c:v>780.61</c:v>
                </c:pt>
                <c:pt idx="79">
                  <c:v>790.605</c:v>
                </c:pt>
                <c:pt idx="80">
                  <c:v>800.6</c:v>
                </c:pt>
                <c:pt idx="81">
                  <c:v>810.595</c:v>
                </c:pt>
                <c:pt idx="82">
                  <c:v>820.59</c:v>
                </c:pt>
                <c:pt idx="83">
                  <c:v>830.585</c:v>
                </c:pt>
                <c:pt idx="84">
                  <c:v>840.58</c:v>
                </c:pt>
                <c:pt idx="85">
                  <c:v>850.575</c:v>
                </c:pt>
                <c:pt idx="86">
                  <c:v>860.57</c:v>
                </c:pt>
                <c:pt idx="87">
                  <c:v>870.565</c:v>
                </c:pt>
                <c:pt idx="88">
                  <c:v>880.56</c:v>
                </c:pt>
                <c:pt idx="89">
                  <c:v>890.555</c:v>
                </c:pt>
                <c:pt idx="90">
                  <c:v>900.55</c:v>
                </c:pt>
                <c:pt idx="91">
                  <c:v>910.545</c:v>
                </c:pt>
                <c:pt idx="92">
                  <c:v>920.54</c:v>
                </c:pt>
                <c:pt idx="93">
                  <c:v>930.535</c:v>
                </c:pt>
                <c:pt idx="94">
                  <c:v>940.53</c:v>
                </c:pt>
                <c:pt idx="95">
                  <c:v>950.525</c:v>
                </c:pt>
                <c:pt idx="96">
                  <c:v>960.52</c:v>
                </c:pt>
                <c:pt idx="97">
                  <c:v>970.515</c:v>
                </c:pt>
                <c:pt idx="98">
                  <c:v>980.51</c:v>
                </c:pt>
                <c:pt idx="99">
                  <c:v>990.505</c:v>
                </c:pt>
                <c:pt idx="100">
                  <c:v>1000.5</c:v>
                </c:pt>
                <c:pt idx="101">
                  <c:v>1010.495</c:v>
                </c:pt>
                <c:pt idx="102">
                  <c:v>1020.49</c:v>
                </c:pt>
                <c:pt idx="103">
                  <c:v>1030.485</c:v>
                </c:pt>
                <c:pt idx="104">
                  <c:v>1040.48</c:v>
                </c:pt>
                <c:pt idx="105">
                  <c:v>1050.475</c:v>
                </c:pt>
                <c:pt idx="106">
                  <c:v>1060.47</c:v>
                </c:pt>
                <c:pt idx="107">
                  <c:v>1070.465</c:v>
                </c:pt>
                <c:pt idx="108">
                  <c:v>1080.46</c:v>
                </c:pt>
                <c:pt idx="109">
                  <c:v>1090.455</c:v>
                </c:pt>
                <c:pt idx="110">
                  <c:v>1100.45</c:v>
                </c:pt>
                <c:pt idx="111">
                  <c:v>1110.445</c:v>
                </c:pt>
                <c:pt idx="112">
                  <c:v>1120.44</c:v>
                </c:pt>
                <c:pt idx="113">
                  <c:v>1130.435</c:v>
                </c:pt>
                <c:pt idx="114">
                  <c:v>1140.43</c:v>
                </c:pt>
                <c:pt idx="115">
                  <c:v>1150.425</c:v>
                </c:pt>
                <c:pt idx="116">
                  <c:v>1160.42</c:v>
                </c:pt>
                <c:pt idx="117">
                  <c:v>1170.415</c:v>
                </c:pt>
                <c:pt idx="118">
                  <c:v>1180.41</c:v>
                </c:pt>
                <c:pt idx="119">
                  <c:v>1190.405</c:v>
                </c:pt>
                <c:pt idx="120">
                  <c:v>1200.4</c:v>
                </c:pt>
                <c:pt idx="121">
                  <c:v>1210.395</c:v>
                </c:pt>
                <c:pt idx="122">
                  <c:v>1220.39</c:v>
                </c:pt>
                <c:pt idx="123">
                  <c:v>1230.385</c:v>
                </c:pt>
                <c:pt idx="124">
                  <c:v>1240.38</c:v>
                </c:pt>
                <c:pt idx="125">
                  <c:v>1250.375</c:v>
                </c:pt>
                <c:pt idx="126">
                  <c:v>1260.37</c:v>
                </c:pt>
                <c:pt idx="127">
                  <c:v>1270.365</c:v>
                </c:pt>
                <c:pt idx="128">
                  <c:v>1280.36</c:v>
                </c:pt>
                <c:pt idx="129">
                  <c:v>1290.355</c:v>
                </c:pt>
                <c:pt idx="130">
                  <c:v>1300.35</c:v>
                </c:pt>
                <c:pt idx="131">
                  <c:v>1310.345</c:v>
                </c:pt>
                <c:pt idx="132">
                  <c:v>1320.34</c:v>
                </c:pt>
                <c:pt idx="133">
                  <c:v>1330.335</c:v>
                </c:pt>
                <c:pt idx="134">
                  <c:v>1340.33</c:v>
                </c:pt>
                <c:pt idx="135">
                  <c:v>1350.325</c:v>
                </c:pt>
                <c:pt idx="136">
                  <c:v>1360.32</c:v>
                </c:pt>
                <c:pt idx="137">
                  <c:v>1370.315</c:v>
                </c:pt>
                <c:pt idx="138">
                  <c:v>1380.31</c:v>
                </c:pt>
                <c:pt idx="139">
                  <c:v>1390.305</c:v>
                </c:pt>
                <c:pt idx="140">
                  <c:v>1400.3</c:v>
                </c:pt>
                <c:pt idx="141">
                  <c:v>1410.295</c:v>
                </c:pt>
                <c:pt idx="142">
                  <c:v>1420.29</c:v>
                </c:pt>
                <c:pt idx="143">
                  <c:v>1430.285</c:v>
                </c:pt>
                <c:pt idx="144">
                  <c:v>1440.28</c:v>
                </c:pt>
                <c:pt idx="145">
                  <c:v>1450.275</c:v>
                </c:pt>
                <c:pt idx="146">
                  <c:v>1460.27</c:v>
                </c:pt>
                <c:pt idx="147">
                  <c:v>1470.265</c:v>
                </c:pt>
                <c:pt idx="148">
                  <c:v>1480.26</c:v>
                </c:pt>
                <c:pt idx="149">
                  <c:v>1490.255</c:v>
                </c:pt>
                <c:pt idx="150">
                  <c:v>1500.25</c:v>
                </c:pt>
                <c:pt idx="151">
                  <c:v>1510.245</c:v>
                </c:pt>
                <c:pt idx="152">
                  <c:v>1520.24</c:v>
                </c:pt>
                <c:pt idx="153">
                  <c:v>1530.235</c:v>
                </c:pt>
                <c:pt idx="154">
                  <c:v>1540.23</c:v>
                </c:pt>
                <c:pt idx="155">
                  <c:v>1550.225</c:v>
                </c:pt>
                <c:pt idx="156">
                  <c:v>1560.22</c:v>
                </c:pt>
                <c:pt idx="157">
                  <c:v>1570.215</c:v>
                </c:pt>
                <c:pt idx="158">
                  <c:v>1580.21</c:v>
                </c:pt>
                <c:pt idx="159">
                  <c:v>1590.205</c:v>
                </c:pt>
                <c:pt idx="160">
                  <c:v>1600.2</c:v>
                </c:pt>
                <c:pt idx="161">
                  <c:v>1610.195</c:v>
                </c:pt>
                <c:pt idx="162">
                  <c:v>1620.19</c:v>
                </c:pt>
                <c:pt idx="163">
                  <c:v>1630.185</c:v>
                </c:pt>
                <c:pt idx="164">
                  <c:v>1640.18</c:v>
                </c:pt>
                <c:pt idx="165">
                  <c:v>1650.175</c:v>
                </c:pt>
                <c:pt idx="166">
                  <c:v>1660.17</c:v>
                </c:pt>
                <c:pt idx="167">
                  <c:v>1670.165</c:v>
                </c:pt>
                <c:pt idx="168">
                  <c:v>1680.16</c:v>
                </c:pt>
                <c:pt idx="169">
                  <c:v>1690.155</c:v>
                </c:pt>
                <c:pt idx="170">
                  <c:v>1700.15</c:v>
                </c:pt>
                <c:pt idx="171">
                  <c:v>1710.145</c:v>
                </c:pt>
                <c:pt idx="172">
                  <c:v>1720.14</c:v>
                </c:pt>
                <c:pt idx="173">
                  <c:v>1730.135</c:v>
                </c:pt>
                <c:pt idx="174">
                  <c:v>1740.13</c:v>
                </c:pt>
                <c:pt idx="175">
                  <c:v>1750.125</c:v>
                </c:pt>
                <c:pt idx="176">
                  <c:v>1760.12</c:v>
                </c:pt>
                <c:pt idx="177">
                  <c:v>1770.115</c:v>
                </c:pt>
                <c:pt idx="178">
                  <c:v>1780.11</c:v>
                </c:pt>
                <c:pt idx="179">
                  <c:v>1790.105</c:v>
                </c:pt>
                <c:pt idx="180">
                  <c:v>1800.1</c:v>
                </c:pt>
                <c:pt idx="181">
                  <c:v>1810.095</c:v>
                </c:pt>
                <c:pt idx="182">
                  <c:v>1820.09</c:v>
                </c:pt>
                <c:pt idx="183">
                  <c:v>1830.085</c:v>
                </c:pt>
                <c:pt idx="184">
                  <c:v>1840.08</c:v>
                </c:pt>
                <c:pt idx="185">
                  <c:v>1850.075</c:v>
                </c:pt>
                <c:pt idx="186">
                  <c:v>1860.07</c:v>
                </c:pt>
                <c:pt idx="187">
                  <c:v>1870.065</c:v>
                </c:pt>
                <c:pt idx="188">
                  <c:v>1880.06</c:v>
                </c:pt>
                <c:pt idx="189">
                  <c:v>1890.055</c:v>
                </c:pt>
                <c:pt idx="190">
                  <c:v>1900.05</c:v>
                </c:pt>
                <c:pt idx="191">
                  <c:v>1910.045</c:v>
                </c:pt>
                <c:pt idx="192">
                  <c:v>1920.04</c:v>
                </c:pt>
                <c:pt idx="193">
                  <c:v>1930.035</c:v>
                </c:pt>
                <c:pt idx="194">
                  <c:v>1940.03</c:v>
                </c:pt>
                <c:pt idx="195">
                  <c:v>1950.025</c:v>
                </c:pt>
                <c:pt idx="196">
                  <c:v>1960.02</c:v>
                </c:pt>
                <c:pt idx="197">
                  <c:v>1970.015</c:v>
                </c:pt>
                <c:pt idx="198">
                  <c:v>1980.01</c:v>
                </c:pt>
                <c:pt idx="199">
                  <c:v>1990.005</c:v>
                </c:pt>
                <c:pt idx="200">
                  <c:v>2000</c:v>
                </c:pt>
              </c:numCache>
            </c:numRef>
          </c:xVal>
          <c:yVal>
            <c:numRef>
              <c:f>TK!$V$26:$V$226</c:f>
              <c:numCache>
                <c:ptCount val="201"/>
                <c:pt idx="0">
                  <c:v>9.474829183573521E-06</c:v>
                </c:pt>
                <c:pt idx="1">
                  <c:v>0.0011455421921791882</c:v>
                </c:pt>
                <c:pt idx="2">
                  <c:v>0.004176156910979629</c:v>
                </c:pt>
                <c:pt idx="3">
                  <c:v>0.009104757651379145</c:v>
                </c:pt>
                <c:pt idx="4">
                  <c:v>0.015936943256195133</c:v>
                </c:pt>
                <c:pt idx="5">
                  <c:v>0.024680488632912365</c:v>
                </c:pt>
                <c:pt idx="6">
                  <c:v>0.03534536687194686</c:v>
                </c:pt>
                <c:pt idx="7">
                  <c:v>0.04794377771299813</c:v>
                </c:pt>
                <c:pt idx="8">
                  <c:v>0.06249018251132809</c:v>
                </c:pt>
                <c:pt idx="9">
                  <c:v>0.0790013458914777</c:v>
                </c:pt>
                <c:pt idx="10">
                  <c:v>0.09749638431322566</c:v>
                </c:pt>
                <c:pt idx="11">
                  <c:v>0.11799682181384276</c:v>
                </c:pt>
                <c:pt idx="12">
                  <c:v>0.14052665323226618</c:v>
                </c:pt>
                <c:pt idx="13">
                  <c:v>0.16511241526510012</c:v>
                </c:pt>
                <c:pt idx="14">
                  <c:v>0.19178326575176974</c:v>
                </c:pt>
                <c:pt idx="15">
                  <c:v>0.2205710716371904</c:v>
                </c:pt>
                <c:pt idx="16">
                  <c:v>0.25151050611547177</c:v>
                </c:pt>
                <c:pt idx="17">
                  <c:v>0.2846391555180413</c:v>
                </c:pt>
                <c:pt idx="18">
                  <c:v>0.3199976365747762</c:v>
                </c:pt>
                <c:pt idx="19">
                  <c:v>0.35762972474800014</c:v>
                </c:pt>
                <c:pt idx="20">
                  <c:v>0.3975824944173221</c:v>
                </c:pt>
                <c:pt idx="21">
                  <c:v>0.43990647177919</c:v>
                </c:pt>
                <c:pt idx="22">
                  <c:v>0.4846558014197005</c:v>
                </c:pt>
                <c:pt idx="23">
                  <c:v>0.5318884276238175</c:v>
                </c:pt>
                <c:pt idx="24">
                  <c:v>0.5816662916000065</c:v>
                </c:pt>
                <c:pt idx="25">
                  <c:v>0.6340555459278755</c:v>
                </c:pt>
                <c:pt idx="26">
                  <c:v>0.6891267876794251</c:v>
                </c:pt>
                <c:pt idx="27">
                  <c:v>0.7469553118238748</c:v>
                </c:pt>
                <c:pt idx="28">
                  <c:v>0.8076213867039677</c:v>
                </c:pt>
                <c:pt idx="29">
                  <c:v>0.8712105535707122</c:v>
                </c:pt>
                <c:pt idx="30">
                  <c:v>0.9378139523865597</c:v>
                </c:pt>
                <c:pt idx="31">
                  <c:v>1.007528676357463</c:v>
                </c:pt>
                <c:pt idx="32">
                  <c:v>1.0804581579359256</c:v>
                </c:pt>
                <c:pt idx="33">
                  <c:v>1.1567125893545063</c:v>
                </c:pt>
                <c:pt idx="34">
                  <c:v>1.2364093811074954</c:v>
                </c:pt>
                <c:pt idx="35">
                  <c:v>1.3196736622035785</c:v>
                </c:pt>
                <c:pt idx="36">
                  <c:v>1.406638826471275</c:v>
                </c:pt>
                <c:pt idx="37">
                  <c:v>1.4974471297198442</c:v>
                </c:pt>
                <c:pt idx="38">
                  <c:v>1.5922503431507835</c:v>
                </c:pt>
                <c:pt idx="39">
                  <c:v>1.6912104690899767</c:v>
                </c:pt>
                <c:pt idx="40">
                  <c:v>1.7945005258811308</c:v>
                </c:pt>
                <c:pt idx="41">
                  <c:v>1.9023054096626195</c:v>
                </c:pt>
                <c:pt idx="42">
                  <c:v>2.0148228417602705</c:v>
                </c:pt>
                <c:pt idx="43">
                  <c:v>2.1322644115893907</c:v>
                </c:pt>
                <c:pt idx="44">
                  <c:v>2.254856726295566</c:v>
                </c:pt>
                <c:pt idx="45">
                  <c:v>2.382842679905608</c:v>
                </c:pt>
                <c:pt idx="46">
                  <c:v>2.516482856543079</c:v>
                </c:pt>
                <c:pt idx="47">
                  <c:v>2.6560570843298077</c:v>
                </c:pt>
                <c:pt idx="48">
                  <c:v>2.8018661589967815</c:v>
                </c:pt>
                <c:pt idx="49">
                  <c:v>2.954233759026013</c:v>
                </c:pt>
                <c:pt idx="50">
                  <c:v>3.1135085774135067</c:v>
                </c:pt>
                <c:pt idx="51">
                  <c:v>3.280066698971359</c:v>
                </c:pt>
                <c:pt idx="52">
                  <c:v>3.4543142565827227</c:v>
                </c:pt>
                <c:pt idx="53">
                  <c:v>3.6366904051185114</c:v>
                </c:pt>
                <c:pt idx="54">
                  <c:v>3.827670657980035</c:v>
                </c:pt>
                <c:pt idx="55">
                  <c:v>4.027770638644124</c:v>
                </c:pt>
                <c:pt idx="56">
                  <c:v>4.237550308399135</c:v>
                </c:pt>
                <c:pt idx="57">
                  <c:v>4.4576187419699655</c:v>
                </c:pt>
                <c:pt idx="58">
                  <c:v>4.688639535308956</c:v>
                </c:pt>
                <c:pt idx="59">
                  <c:v>4.93133694493772</c:v>
                </c:pt>
                <c:pt idx="60">
                  <c:v>5.186502876439199</c:v>
                </c:pt>
                <c:pt idx="61">
                  <c:v>5.455004861742826</c:v>
                </c:pt>
                <c:pt idx="62">
                  <c:v>5.7377951916309025</c:v>
                </c:pt>
                <c:pt idx="63">
                  <c:v>6.035921402577781</c:v>
                </c:pt>
                <c:pt idx="64">
                  <c:v>6.350538357087584</c:v>
                </c:pt>
                <c:pt idx="65">
                  <c:v>6.68292220600726</c:v>
                </c:pt>
                <c:pt idx="66">
                  <c:v>7.034486582286867</c:v>
                </c:pt>
                <c:pt idx="67">
                  <c:v>7.4068014514812095</c:v>
                </c:pt>
                <c:pt idx="68">
                  <c:v>7.801615139028828</c:v>
                </c:pt>
                <c:pt idx="69">
                  <c:v>8.220880173368526</c:v>
                </c:pt>
                <c:pt idx="70">
                  <c:v>8.666783734331467</c:v>
                </c:pt>
                <c:pt idx="71">
                  <c:v>9.141783687365676</c:v>
                </c:pt>
                <c:pt idx="72">
                  <c:v>9.648651428558304</c:v>
                </c:pt>
                <c:pt idx="73">
                  <c:v>10.190523080015952</c:v>
                </c:pt>
                <c:pt idx="74">
                  <c:v>10.770960982868711</c:v>
                </c:pt>
                <c:pt idx="75">
                  <c:v>11.394027967327617</c:v>
                </c:pt>
                <c:pt idx="76">
                  <c:v>12.064377579068518</c:v>
                </c:pt>
                <c:pt idx="77">
                  <c:v>12.787364368837437</c:v>
                </c:pt>
                <c:pt idx="78">
                  <c:v>13.56917959188832</c:v>
                </c:pt>
                <c:pt idx="79">
                  <c:v>14.417019335045543</c:v>
                </c:pt>
                <c:pt idx="80">
                  <c:v>15.33929436243063</c:v>
                </c:pt>
                <c:pt idx="81">
                  <c:v>16.34589409237442</c:v>
                </c:pt>
                <c:pt idx="82">
                  <c:v>17.4485214464083</c:v>
                </c:pt>
                <c:pt idx="83">
                  <c:v>18.66112137407116</c:v>
                </c:pt>
                <c:pt idx="84">
                  <c:v>20.00043443781684</c:v>
                </c:pt>
                <c:pt idx="85">
                  <c:v>21.486719113084863</c:v>
                </c:pt>
                <c:pt idx="86">
                  <c:v>23.14470418676453</c:v>
                </c:pt>
                <c:pt idx="87">
                  <c:v>25.00485849632164</c:v>
                </c:pt>
                <c:pt idx="88">
                  <c:v>27.10510328008264</c:v>
                </c:pt>
                <c:pt idx="89">
                  <c:v>29.493148636067374</c:v>
                </c:pt>
                <c:pt idx="90">
                  <c:v>32.22971873106757</c:v>
                </c:pt>
                <c:pt idx="91">
                  <c:v>35.3930521016185</c:v>
                </c:pt>
                <c:pt idx="92">
                  <c:v>39.08523593821053</c:v>
                </c:pt>
                <c:pt idx="93">
                  <c:v>43.441158037852674</c:v>
                </c:pt>
                <c:pt idx="94">
                  <c:v>48.641084863012615</c:v>
                </c:pt>
                <c:pt idx="95">
                  <c:v>54.92784902744938</c:v>
                </c:pt>
                <c:pt idx="96">
                  <c:v>62.62844145285205</c:v>
                </c:pt>
                <c:pt idx="97">
                  <c:v>72.17440945732086</c:v>
                </c:pt>
                <c:pt idx="98">
                  <c:v>84.0963316948598</c:v>
                </c:pt>
                <c:pt idx="99">
                  <c:v>98.90804458722543</c:v>
                </c:pt>
                <c:pt idx="100">
                  <c:v>116.64397684677493</c:v>
                </c:pt>
                <c:pt idx="101">
                  <c:v>135.6187249066967</c:v>
                </c:pt>
                <c:pt idx="102">
                  <c:v>150.6824484170823</c:v>
                </c:pt>
                <c:pt idx="103">
                  <c:v>154.70157034940084</c:v>
                </c:pt>
                <c:pt idx="104">
                  <c:v>145.99021426527239</c:v>
                </c:pt>
                <c:pt idx="105">
                  <c:v>130.38055697805825</c:v>
                </c:pt>
                <c:pt idx="106">
                  <c:v>114.0110198409479</c:v>
                </c:pt>
                <c:pt idx="107">
                  <c:v>99.64921911540266</c:v>
                </c:pt>
                <c:pt idx="108">
                  <c:v>87.82145856071159</c:v>
                </c:pt>
                <c:pt idx="109">
                  <c:v>78.2449795331902</c:v>
                </c:pt>
                <c:pt idx="110">
                  <c:v>70.47699975007349</c:v>
                </c:pt>
                <c:pt idx="111">
                  <c:v>64.11784027254994</c:v>
                </c:pt>
                <c:pt idx="112">
                  <c:v>58.851174602807696</c:v>
                </c:pt>
                <c:pt idx="113">
                  <c:v>54.436912625363924</c:v>
                </c:pt>
                <c:pt idx="114">
                  <c:v>50.69468315528274</c:v>
                </c:pt>
                <c:pt idx="115">
                  <c:v>47.48858941619106</c:v>
                </c:pt>
                <c:pt idx="116">
                  <c:v>44.71536291461261</c:v>
                </c:pt>
                <c:pt idx="117">
                  <c:v>42.2956698212922</c:v>
                </c:pt>
                <c:pt idx="118">
                  <c:v>40.167850435086585</c:v>
                </c:pt>
                <c:pt idx="119">
                  <c:v>38.28342317194065</c:v>
                </c:pt>
                <c:pt idx="120">
                  <c:v>36.603840245373284</c:v>
                </c:pt>
                <c:pt idx="121">
                  <c:v>35.098126794046685</c:v>
                </c:pt>
                <c:pt idx="122">
                  <c:v>33.74114549076701</c:v>
                </c:pt>
                <c:pt idx="123">
                  <c:v>32.5123071811681</c:v>
                </c:pt>
                <c:pt idx="124">
                  <c:v>31.39460251845671</c:v>
                </c:pt>
                <c:pt idx="125">
                  <c:v>30.373866951565315</c:v>
                </c:pt>
                <c:pt idx="126">
                  <c:v>29.43821712181219</c:v>
                </c:pt>
                <c:pt idx="127">
                  <c:v>28.57761447180045</c:v>
                </c:pt>
                <c:pt idx="128">
                  <c:v>27.783524220243656</c:v>
                </c:pt>
                <c:pt idx="129">
                  <c:v>27.048646525370632</c:v>
                </c:pt>
                <c:pt idx="130">
                  <c:v>26.36670280200062</c:v>
                </c:pt>
                <c:pt idx="131">
                  <c:v>25.732264551570548</c:v>
                </c:pt>
                <c:pt idx="132">
                  <c:v>25.14061523811504</c:v>
                </c:pt>
                <c:pt idx="133">
                  <c:v>24.58763805702345</c:v>
                </c:pt>
                <c:pt idx="134">
                  <c:v>24.069724145753668</c:v>
                </c:pt>
                <c:pt idx="135">
                  <c:v>23.583697049220422</c:v>
                </c:pt>
                <c:pt idx="136">
                  <c:v>23.126750198378396</c:v>
                </c:pt>
                <c:pt idx="137">
                  <c:v>22.696394874242102</c:v>
                </c:pt>
                <c:pt idx="138">
                  <c:v>22.290416672371297</c:v>
                </c:pt>
                <c:pt idx="139">
                  <c:v>21.90683889870737</c:v>
                </c:pt>
                <c:pt idx="140">
                  <c:v>21.543891648523065</c:v>
                </c:pt>
                <c:pt idx="141">
                  <c:v>21.19998556951465</c:v>
                </c:pt>
                <c:pt idx="142">
                  <c:v>20.87368950496055</c:v>
                </c:pt>
                <c:pt idx="143">
                  <c:v>20.563711366194745</c:v>
                </c:pt>
                <c:pt idx="144">
                  <c:v>20.268881704977918</c:v>
                </c:pt>
                <c:pt idx="145">
                  <c:v>19.988139552910884</c:v>
                </c:pt>
                <c:pt idx="146">
                  <c:v>19.720520172296833</c:v>
                </c:pt>
                <c:pt idx="147">
                  <c:v>19.465144424998176</c:v>
                </c:pt>
                <c:pt idx="148">
                  <c:v>19.221209516058146</c:v>
                </c:pt>
                <c:pt idx="149">
                  <c:v>18.987980909643397</c:v>
                </c:pt>
                <c:pt idx="150">
                  <c:v>18.764785248136864</c:v>
                </c:pt>
                <c:pt idx="151">
                  <c:v>18.551004132471256</c:v>
                </c:pt>
                <c:pt idx="152">
                  <c:v>18.34606864422404</c:v>
                </c:pt>
                <c:pt idx="153">
                  <c:v>18.149454508523235</c:v>
                </c:pt>
                <c:pt idx="154">
                  <c:v>17.960677812179238</c:v>
                </c:pt>
                <c:pt idx="155">
                  <c:v>17.77929120424756</c:v>
                </c:pt>
                <c:pt idx="156">
                  <c:v>17.604880516910704</c:v>
                </c:pt>
                <c:pt idx="157">
                  <c:v>17.437061753523132</c:v>
                </c:pt>
                <c:pt idx="158">
                  <c:v>17.27547839819407</c:v>
                </c:pt>
                <c:pt idx="159">
                  <c:v>17.119799007637592</c:v>
                </c:pt>
                <c:pt idx="160">
                  <c:v>16.96971505139629</c:v>
                </c:pt>
                <c:pt idx="161">
                  <c:v>16.824938971110008</c:v>
                </c:pt>
                <c:pt idx="162">
                  <c:v>16.685202433386202</c:v>
                </c:pt>
                <c:pt idx="163">
                  <c:v>16.550254754145595</c:v>
                </c:pt>
                <c:pt idx="164">
                  <c:v>16.41986147515595</c:v>
                </c:pt>
                <c:pt idx="165">
                  <c:v>16.293803075902822</c:v>
                </c:pt>
                <c:pt idx="166">
                  <c:v>16.17187380604233</c:v>
                </c:pt>
                <c:pt idx="167">
                  <c:v>16.053880625488624</c:v>
                </c:pt>
                <c:pt idx="168">
                  <c:v>15.939642240751231</c:v>
                </c:pt>
                <c:pt idx="169">
                  <c:v>15.828988227491427</c:v>
                </c:pt>
                <c:pt idx="170">
                  <c:v>15.721758230442328</c:v>
                </c:pt>
                <c:pt idx="171">
                  <c:v>15.617801232860597</c:v>
                </c:pt>
                <c:pt idx="172">
                  <c:v>15.51697488856969</c:v>
                </c:pt>
                <c:pt idx="173">
                  <c:v>15.419144910434209</c:v>
                </c:pt>
                <c:pt idx="174">
                  <c:v>15.324184509787406</c:v>
                </c:pt>
                <c:pt idx="175">
                  <c:v>15.231973881932692</c:v>
                </c:pt>
                <c:pt idx="176">
                  <c:v>15.14239973336606</c:v>
                </c:pt>
                <c:pt idx="177">
                  <c:v>15.055354846829673</c:v>
                </c:pt>
                <c:pt idx="178">
                  <c:v>14.970737680715457</c:v>
                </c:pt>
                <c:pt idx="179">
                  <c:v>14.888451999698422</c:v>
                </c:pt>
                <c:pt idx="180">
                  <c:v>14.808406533798953</c:v>
                </c:pt>
                <c:pt idx="181">
                  <c:v>14.730514663356509</c:v>
                </c:pt>
                <c:pt idx="182">
                  <c:v>14.654694127648355</c:v>
                </c:pt>
                <c:pt idx="183">
                  <c:v>14.580866755110726</c:v>
                </c:pt>
                <c:pt idx="184">
                  <c:v>14.508958213318662</c:v>
                </c:pt>
                <c:pt idx="185">
                  <c:v>14.43889777705837</c:v>
                </c:pt>
                <c:pt idx="186">
                  <c:v>14.370618112984408</c:v>
                </c:pt>
                <c:pt idx="187">
                  <c:v>14.304055079495829</c:v>
                </c:pt>
                <c:pt idx="188">
                  <c:v>14.239147540592334</c:v>
                </c:pt>
                <c:pt idx="189">
                  <c:v>14.175837192585359</c:v>
                </c:pt>
                <c:pt idx="190">
                  <c:v>14.114068402641205</c:v>
                </c:pt>
                <c:pt idx="191">
                  <c:v>14.053788058225239</c:v>
                </c:pt>
                <c:pt idx="192">
                  <c:v>13.99494542659894</c:v>
                </c:pt>
                <c:pt idx="193">
                  <c:v>13.937492023596045</c:v>
                </c:pt>
                <c:pt idx="194">
                  <c:v>13.881381490971323</c:v>
                </c:pt>
                <c:pt idx="195">
                  <c:v>13.826569481676406</c:v>
                </c:pt>
                <c:pt idx="196">
                  <c:v>13.77301355247178</c:v>
                </c:pt>
                <c:pt idx="197">
                  <c:v>13.720673063334035</c:v>
                </c:pt>
                <c:pt idx="198">
                  <c:v>13.669509083162497</c:v>
                </c:pt>
                <c:pt idx="199">
                  <c:v>13.619484301330088</c:v>
                </c:pt>
                <c:pt idx="200">
                  <c:v>13.570562944660729</c:v>
                </c:pt>
              </c:numCache>
            </c:numRef>
          </c:yVal>
          <c:smooth val="1"/>
        </c:ser>
        <c:ser>
          <c:idx val="2"/>
          <c:order val="2"/>
          <c:tx>
            <c:v>uC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TK!$K$26:$K$226</c:f>
              <c:numCache>
                <c:ptCount val="201"/>
                <c:pt idx="0">
                  <c:v>1</c:v>
                </c:pt>
                <c:pt idx="1">
                  <c:v>10.995</c:v>
                </c:pt>
                <c:pt idx="2">
                  <c:v>20.99</c:v>
                </c:pt>
                <c:pt idx="3">
                  <c:v>30.985</c:v>
                </c:pt>
                <c:pt idx="4">
                  <c:v>40.98</c:v>
                </c:pt>
                <c:pt idx="5">
                  <c:v>50.975</c:v>
                </c:pt>
                <c:pt idx="6">
                  <c:v>60.97</c:v>
                </c:pt>
                <c:pt idx="7">
                  <c:v>70.965</c:v>
                </c:pt>
                <c:pt idx="8">
                  <c:v>80.96</c:v>
                </c:pt>
                <c:pt idx="9">
                  <c:v>90.955</c:v>
                </c:pt>
                <c:pt idx="10">
                  <c:v>100.95</c:v>
                </c:pt>
                <c:pt idx="11">
                  <c:v>110.945</c:v>
                </c:pt>
                <c:pt idx="12">
                  <c:v>120.94</c:v>
                </c:pt>
                <c:pt idx="13">
                  <c:v>130.935</c:v>
                </c:pt>
                <c:pt idx="14">
                  <c:v>140.93</c:v>
                </c:pt>
                <c:pt idx="15">
                  <c:v>150.925</c:v>
                </c:pt>
                <c:pt idx="16">
                  <c:v>160.92</c:v>
                </c:pt>
                <c:pt idx="17">
                  <c:v>170.915</c:v>
                </c:pt>
                <c:pt idx="18">
                  <c:v>180.91</c:v>
                </c:pt>
                <c:pt idx="19">
                  <c:v>190.905</c:v>
                </c:pt>
                <c:pt idx="20">
                  <c:v>200.9</c:v>
                </c:pt>
                <c:pt idx="21">
                  <c:v>210.895</c:v>
                </c:pt>
                <c:pt idx="22">
                  <c:v>220.89</c:v>
                </c:pt>
                <c:pt idx="23">
                  <c:v>230.885</c:v>
                </c:pt>
                <c:pt idx="24">
                  <c:v>240.88</c:v>
                </c:pt>
                <c:pt idx="25">
                  <c:v>250.875</c:v>
                </c:pt>
                <c:pt idx="26">
                  <c:v>260.87</c:v>
                </c:pt>
                <c:pt idx="27">
                  <c:v>270.865</c:v>
                </c:pt>
                <c:pt idx="28">
                  <c:v>280.86</c:v>
                </c:pt>
                <c:pt idx="29">
                  <c:v>290.855</c:v>
                </c:pt>
                <c:pt idx="30">
                  <c:v>300.85</c:v>
                </c:pt>
                <c:pt idx="31">
                  <c:v>310.845</c:v>
                </c:pt>
                <c:pt idx="32">
                  <c:v>320.84</c:v>
                </c:pt>
                <c:pt idx="33">
                  <c:v>330.835</c:v>
                </c:pt>
                <c:pt idx="34">
                  <c:v>340.83</c:v>
                </c:pt>
                <c:pt idx="35">
                  <c:v>350.825</c:v>
                </c:pt>
                <c:pt idx="36">
                  <c:v>360.82</c:v>
                </c:pt>
                <c:pt idx="37">
                  <c:v>370.815</c:v>
                </c:pt>
                <c:pt idx="38">
                  <c:v>380.81</c:v>
                </c:pt>
                <c:pt idx="39">
                  <c:v>390.805</c:v>
                </c:pt>
                <c:pt idx="40">
                  <c:v>400.8</c:v>
                </c:pt>
                <c:pt idx="41">
                  <c:v>410.795</c:v>
                </c:pt>
                <c:pt idx="42">
                  <c:v>420.79</c:v>
                </c:pt>
                <c:pt idx="43">
                  <c:v>430.785</c:v>
                </c:pt>
                <c:pt idx="44">
                  <c:v>440.78</c:v>
                </c:pt>
                <c:pt idx="45">
                  <c:v>450.775</c:v>
                </c:pt>
                <c:pt idx="46">
                  <c:v>460.77</c:v>
                </c:pt>
                <c:pt idx="47">
                  <c:v>470.765</c:v>
                </c:pt>
                <c:pt idx="48">
                  <c:v>480.76</c:v>
                </c:pt>
                <c:pt idx="49">
                  <c:v>490.755</c:v>
                </c:pt>
                <c:pt idx="50">
                  <c:v>500.75</c:v>
                </c:pt>
                <c:pt idx="51">
                  <c:v>510.745</c:v>
                </c:pt>
                <c:pt idx="52">
                  <c:v>520.74</c:v>
                </c:pt>
                <c:pt idx="53">
                  <c:v>530.735</c:v>
                </c:pt>
                <c:pt idx="54">
                  <c:v>540.73</c:v>
                </c:pt>
                <c:pt idx="55">
                  <c:v>550.725</c:v>
                </c:pt>
                <c:pt idx="56">
                  <c:v>560.72</c:v>
                </c:pt>
                <c:pt idx="57">
                  <c:v>570.715</c:v>
                </c:pt>
                <c:pt idx="58">
                  <c:v>580.71</c:v>
                </c:pt>
                <c:pt idx="59">
                  <c:v>590.705</c:v>
                </c:pt>
                <c:pt idx="60">
                  <c:v>600.7</c:v>
                </c:pt>
                <c:pt idx="61">
                  <c:v>610.695</c:v>
                </c:pt>
                <c:pt idx="62">
                  <c:v>620.69</c:v>
                </c:pt>
                <c:pt idx="63">
                  <c:v>630.685</c:v>
                </c:pt>
                <c:pt idx="64">
                  <c:v>640.68</c:v>
                </c:pt>
                <c:pt idx="65">
                  <c:v>650.675</c:v>
                </c:pt>
                <c:pt idx="66">
                  <c:v>660.67</c:v>
                </c:pt>
                <c:pt idx="67">
                  <c:v>670.665</c:v>
                </c:pt>
                <c:pt idx="68">
                  <c:v>680.66</c:v>
                </c:pt>
                <c:pt idx="69">
                  <c:v>690.655</c:v>
                </c:pt>
                <c:pt idx="70">
                  <c:v>700.65</c:v>
                </c:pt>
                <c:pt idx="71">
                  <c:v>710.645</c:v>
                </c:pt>
                <c:pt idx="72">
                  <c:v>720.64</c:v>
                </c:pt>
                <c:pt idx="73">
                  <c:v>730.635</c:v>
                </c:pt>
                <c:pt idx="74">
                  <c:v>740.63</c:v>
                </c:pt>
                <c:pt idx="75">
                  <c:v>750.625</c:v>
                </c:pt>
                <c:pt idx="76">
                  <c:v>760.62</c:v>
                </c:pt>
                <c:pt idx="77">
                  <c:v>770.615</c:v>
                </c:pt>
                <c:pt idx="78">
                  <c:v>780.61</c:v>
                </c:pt>
                <c:pt idx="79">
                  <c:v>790.605</c:v>
                </c:pt>
                <c:pt idx="80">
                  <c:v>800.6</c:v>
                </c:pt>
                <c:pt idx="81">
                  <c:v>810.595</c:v>
                </c:pt>
                <c:pt idx="82">
                  <c:v>820.59</c:v>
                </c:pt>
                <c:pt idx="83">
                  <c:v>830.585</c:v>
                </c:pt>
                <c:pt idx="84">
                  <c:v>840.58</c:v>
                </c:pt>
                <c:pt idx="85">
                  <c:v>850.575</c:v>
                </c:pt>
                <c:pt idx="86">
                  <c:v>860.57</c:v>
                </c:pt>
                <c:pt idx="87">
                  <c:v>870.565</c:v>
                </c:pt>
                <c:pt idx="88">
                  <c:v>880.56</c:v>
                </c:pt>
                <c:pt idx="89">
                  <c:v>890.555</c:v>
                </c:pt>
                <c:pt idx="90">
                  <c:v>900.55</c:v>
                </c:pt>
                <c:pt idx="91">
                  <c:v>910.545</c:v>
                </c:pt>
                <c:pt idx="92">
                  <c:v>920.54</c:v>
                </c:pt>
                <c:pt idx="93">
                  <c:v>930.535</c:v>
                </c:pt>
                <c:pt idx="94">
                  <c:v>940.53</c:v>
                </c:pt>
                <c:pt idx="95">
                  <c:v>950.525</c:v>
                </c:pt>
                <c:pt idx="96">
                  <c:v>960.52</c:v>
                </c:pt>
                <c:pt idx="97">
                  <c:v>970.515</c:v>
                </c:pt>
                <c:pt idx="98">
                  <c:v>980.51</c:v>
                </c:pt>
                <c:pt idx="99">
                  <c:v>990.505</c:v>
                </c:pt>
                <c:pt idx="100">
                  <c:v>1000.5</c:v>
                </c:pt>
                <c:pt idx="101">
                  <c:v>1010.495</c:v>
                </c:pt>
                <c:pt idx="102">
                  <c:v>1020.49</c:v>
                </c:pt>
                <c:pt idx="103">
                  <c:v>1030.485</c:v>
                </c:pt>
                <c:pt idx="104">
                  <c:v>1040.48</c:v>
                </c:pt>
                <c:pt idx="105">
                  <c:v>1050.475</c:v>
                </c:pt>
                <c:pt idx="106">
                  <c:v>1060.47</c:v>
                </c:pt>
                <c:pt idx="107">
                  <c:v>1070.465</c:v>
                </c:pt>
                <c:pt idx="108">
                  <c:v>1080.46</c:v>
                </c:pt>
                <c:pt idx="109">
                  <c:v>1090.455</c:v>
                </c:pt>
                <c:pt idx="110">
                  <c:v>1100.45</c:v>
                </c:pt>
                <c:pt idx="111">
                  <c:v>1110.445</c:v>
                </c:pt>
                <c:pt idx="112">
                  <c:v>1120.44</c:v>
                </c:pt>
                <c:pt idx="113">
                  <c:v>1130.435</c:v>
                </c:pt>
                <c:pt idx="114">
                  <c:v>1140.43</c:v>
                </c:pt>
                <c:pt idx="115">
                  <c:v>1150.425</c:v>
                </c:pt>
                <c:pt idx="116">
                  <c:v>1160.42</c:v>
                </c:pt>
                <c:pt idx="117">
                  <c:v>1170.415</c:v>
                </c:pt>
                <c:pt idx="118">
                  <c:v>1180.41</c:v>
                </c:pt>
                <c:pt idx="119">
                  <c:v>1190.405</c:v>
                </c:pt>
                <c:pt idx="120">
                  <c:v>1200.4</c:v>
                </c:pt>
                <c:pt idx="121">
                  <c:v>1210.395</c:v>
                </c:pt>
                <c:pt idx="122">
                  <c:v>1220.39</c:v>
                </c:pt>
                <c:pt idx="123">
                  <c:v>1230.385</c:v>
                </c:pt>
                <c:pt idx="124">
                  <c:v>1240.38</c:v>
                </c:pt>
                <c:pt idx="125">
                  <c:v>1250.375</c:v>
                </c:pt>
                <c:pt idx="126">
                  <c:v>1260.37</c:v>
                </c:pt>
                <c:pt idx="127">
                  <c:v>1270.365</c:v>
                </c:pt>
                <c:pt idx="128">
                  <c:v>1280.36</c:v>
                </c:pt>
                <c:pt idx="129">
                  <c:v>1290.355</c:v>
                </c:pt>
                <c:pt idx="130">
                  <c:v>1300.35</c:v>
                </c:pt>
                <c:pt idx="131">
                  <c:v>1310.345</c:v>
                </c:pt>
                <c:pt idx="132">
                  <c:v>1320.34</c:v>
                </c:pt>
                <c:pt idx="133">
                  <c:v>1330.335</c:v>
                </c:pt>
                <c:pt idx="134">
                  <c:v>1340.33</c:v>
                </c:pt>
                <c:pt idx="135">
                  <c:v>1350.325</c:v>
                </c:pt>
                <c:pt idx="136">
                  <c:v>1360.32</c:v>
                </c:pt>
                <c:pt idx="137">
                  <c:v>1370.315</c:v>
                </c:pt>
                <c:pt idx="138">
                  <c:v>1380.31</c:v>
                </c:pt>
                <c:pt idx="139">
                  <c:v>1390.305</c:v>
                </c:pt>
                <c:pt idx="140">
                  <c:v>1400.3</c:v>
                </c:pt>
                <c:pt idx="141">
                  <c:v>1410.295</c:v>
                </c:pt>
                <c:pt idx="142">
                  <c:v>1420.29</c:v>
                </c:pt>
                <c:pt idx="143">
                  <c:v>1430.285</c:v>
                </c:pt>
                <c:pt idx="144">
                  <c:v>1440.28</c:v>
                </c:pt>
                <c:pt idx="145">
                  <c:v>1450.275</c:v>
                </c:pt>
                <c:pt idx="146">
                  <c:v>1460.27</c:v>
                </c:pt>
                <c:pt idx="147">
                  <c:v>1470.265</c:v>
                </c:pt>
                <c:pt idx="148">
                  <c:v>1480.26</c:v>
                </c:pt>
                <c:pt idx="149">
                  <c:v>1490.255</c:v>
                </c:pt>
                <c:pt idx="150">
                  <c:v>1500.25</c:v>
                </c:pt>
                <c:pt idx="151">
                  <c:v>1510.245</c:v>
                </c:pt>
                <c:pt idx="152">
                  <c:v>1520.24</c:v>
                </c:pt>
                <c:pt idx="153">
                  <c:v>1530.235</c:v>
                </c:pt>
                <c:pt idx="154">
                  <c:v>1540.23</c:v>
                </c:pt>
                <c:pt idx="155">
                  <c:v>1550.225</c:v>
                </c:pt>
                <c:pt idx="156">
                  <c:v>1560.22</c:v>
                </c:pt>
                <c:pt idx="157">
                  <c:v>1570.215</c:v>
                </c:pt>
                <c:pt idx="158">
                  <c:v>1580.21</c:v>
                </c:pt>
                <c:pt idx="159">
                  <c:v>1590.205</c:v>
                </c:pt>
                <c:pt idx="160">
                  <c:v>1600.2</c:v>
                </c:pt>
                <c:pt idx="161">
                  <c:v>1610.195</c:v>
                </c:pt>
                <c:pt idx="162">
                  <c:v>1620.19</c:v>
                </c:pt>
                <c:pt idx="163">
                  <c:v>1630.185</c:v>
                </c:pt>
                <c:pt idx="164">
                  <c:v>1640.18</c:v>
                </c:pt>
                <c:pt idx="165">
                  <c:v>1650.175</c:v>
                </c:pt>
                <c:pt idx="166">
                  <c:v>1660.17</c:v>
                </c:pt>
                <c:pt idx="167">
                  <c:v>1670.165</c:v>
                </c:pt>
                <c:pt idx="168">
                  <c:v>1680.16</c:v>
                </c:pt>
                <c:pt idx="169">
                  <c:v>1690.155</c:v>
                </c:pt>
                <c:pt idx="170">
                  <c:v>1700.15</c:v>
                </c:pt>
                <c:pt idx="171">
                  <c:v>1710.145</c:v>
                </c:pt>
                <c:pt idx="172">
                  <c:v>1720.14</c:v>
                </c:pt>
                <c:pt idx="173">
                  <c:v>1730.135</c:v>
                </c:pt>
                <c:pt idx="174">
                  <c:v>1740.13</c:v>
                </c:pt>
                <c:pt idx="175">
                  <c:v>1750.125</c:v>
                </c:pt>
                <c:pt idx="176">
                  <c:v>1760.12</c:v>
                </c:pt>
                <c:pt idx="177">
                  <c:v>1770.115</c:v>
                </c:pt>
                <c:pt idx="178">
                  <c:v>1780.11</c:v>
                </c:pt>
                <c:pt idx="179">
                  <c:v>1790.105</c:v>
                </c:pt>
                <c:pt idx="180">
                  <c:v>1800.1</c:v>
                </c:pt>
                <c:pt idx="181">
                  <c:v>1810.095</c:v>
                </c:pt>
                <c:pt idx="182">
                  <c:v>1820.09</c:v>
                </c:pt>
                <c:pt idx="183">
                  <c:v>1830.085</c:v>
                </c:pt>
                <c:pt idx="184">
                  <c:v>1840.08</c:v>
                </c:pt>
                <c:pt idx="185">
                  <c:v>1850.075</c:v>
                </c:pt>
                <c:pt idx="186">
                  <c:v>1860.07</c:v>
                </c:pt>
                <c:pt idx="187">
                  <c:v>1870.065</c:v>
                </c:pt>
                <c:pt idx="188">
                  <c:v>1880.06</c:v>
                </c:pt>
                <c:pt idx="189">
                  <c:v>1890.055</c:v>
                </c:pt>
                <c:pt idx="190">
                  <c:v>1900.05</c:v>
                </c:pt>
                <c:pt idx="191">
                  <c:v>1910.045</c:v>
                </c:pt>
                <c:pt idx="192">
                  <c:v>1920.04</c:v>
                </c:pt>
                <c:pt idx="193">
                  <c:v>1930.035</c:v>
                </c:pt>
                <c:pt idx="194">
                  <c:v>1940.03</c:v>
                </c:pt>
                <c:pt idx="195">
                  <c:v>1950.025</c:v>
                </c:pt>
                <c:pt idx="196">
                  <c:v>1960.02</c:v>
                </c:pt>
                <c:pt idx="197">
                  <c:v>1970.015</c:v>
                </c:pt>
                <c:pt idx="198">
                  <c:v>1980.01</c:v>
                </c:pt>
                <c:pt idx="199">
                  <c:v>1990.005</c:v>
                </c:pt>
                <c:pt idx="200">
                  <c:v>2000</c:v>
                </c:pt>
              </c:numCache>
            </c:numRef>
          </c:xVal>
          <c:yVal>
            <c:numRef>
              <c:f>TK!$W$26:$W$226</c:f>
              <c:numCache>
                <c:ptCount val="201"/>
                <c:pt idx="0">
                  <c:v>10.00000945508994</c:v>
                </c:pt>
                <c:pt idx="1">
                  <c:v>10.001143155372842</c:v>
                </c:pt>
                <c:pt idx="2">
                  <c:v>10.004167452954473</c:v>
                </c:pt>
                <c:pt idx="3">
                  <c:v>10.009085772154133</c:v>
                </c:pt>
                <c:pt idx="4">
                  <c:v>10.015903688432413</c:v>
                </c:pt>
                <c:pt idx="5">
                  <c:v>10.02462894417909</c:v>
                </c:pt>
                <c:pt idx="6">
                  <c:v>10.035271470692292</c:v>
                </c:pt>
                <c:pt idx="7">
                  <c:v>10.047843416465367</c:v>
                </c:pt>
                <c:pt idx="8">
                  <c:v>10.062359181932068</c:v>
                </c:pt>
                <c:pt idx="9">
                  <c:v>10.078835460855911</c:v>
                </c:pt>
                <c:pt idx="10">
                  <c:v>10.09729128858668</c:v>
                </c:pt>
                <c:pt idx="11">
                  <c:v>10.117748097445777</c:v>
                </c:pt>
                <c:pt idx="12">
                  <c:v>10.140229779543498</c:v>
                </c:pt>
                <c:pt idx="13">
                  <c:v>10.164762757375097</c:v>
                </c:pt>
                <c:pt idx="14">
                  <c:v>10.191376062589427</c:v>
                </c:pt>
                <c:pt idx="15">
                  <c:v>10.220101423374718</c:v>
                </c:pt>
                <c:pt idx="16">
                  <c:v>10.250973360960437</c:v>
                </c:pt>
                <c:pt idx="17">
                  <c:v>10.284029295793664</c:v>
                </c:pt>
                <c:pt idx="18">
                  <c:v>10.31930966401289</c:v>
                </c:pt>
                <c:pt idx="19">
                  <c:v>10.356858044912709</c:v>
                </c:pt>
                <c:pt idx="20">
                  <c:v>10.39672130017032</c:v>
                </c:pt>
                <c:pt idx="21">
                  <c:v>10.438949725689596</c:v>
                </c:pt>
                <c:pt idx="22">
                  <c:v>10.483597217012367</c:v>
                </c:pt>
                <c:pt idx="23">
                  <c:v>10.530721449349937</c:v>
                </c:pt>
                <c:pt idx="24">
                  <c:v>10.580384073402564</c:v>
                </c:pt>
                <c:pt idx="25">
                  <c:v>10.632650928261798</c:v>
                </c:pt>
                <c:pt idx="26">
                  <c:v>10.687592272832006</c:v>
                </c:pt>
                <c:pt idx="27">
                  <c:v>10.745283037365072</c:v>
                </c:pt>
                <c:pt idx="28">
                  <c:v>10.805803096878083</c:v>
                </c:pt>
                <c:pt idx="29">
                  <c:v>10.869237568420761</c:v>
                </c:pt>
                <c:pt idx="30">
                  <c:v>10.935677134379624</c:v>
                </c:pt>
                <c:pt idx="31">
                  <c:v>11.005218394253587</c:v>
                </c:pt>
                <c:pt idx="32">
                  <c:v>11.077964247613854</c:v>
                </c:pt>
                <c:pt idx="33">
                  <c:v>11.154024311274467</c:v>
                </c:pt>
                <c:pt idx="34">
                  <c:v>11.233515374053802</c:v>
                </c:pt>
                <c:pt idx="35">
                  <c:v>11.316561892907178</c:v>
                </c:pt>
                <c:pt idx="36">
                  <c:v>11.403296534664001</c:v>
                </c:pt>
                <c:pt idx="37">
                  <c:v>11.493860768116905</c:v>
                </c:pt>
                <c:pt idx="38">
                  <c:v>11.588405511795058</c:v>
                </c:pt>
                <c:pt idx="39">
                  <c:v>11.687091843419688</c:v>
                </c:pt>
                <c:pt idx="40">
                  <c:v>11.79009177779993</c:v>
                </c:pt>
                <c:pt idx="41">
                  <c:v>11.897589120796413</c:v>
                </c:pt>
                <c:pt idx="42">
                  <c:v>12.009780407976157</c:v>
                </c:pt>
                <c:pt idx="43">
                  <c:v>12.126875937726492</c:v>
                </c:pt>
                <c:pt idx="44">
                  <c:v>12.249100909912416</c:v>
                </c:pt>
                <c:pt idx="45">
                  <c:v>12.376696682680734</c:v>
                </c:pt>
                <c:pt idx="46">
                  <c:v>12.509922161770453</c:v>
                </c:pt>
                <c:pt idx="47">
                  <c:v>12.649055338723878</c:v>
                </c:pt>
                <c:pt idx="48">
                  <c:v>12.794394996757218</c:v>
                </c:pt>
                <c:pt idx="49">
                  <c:v>12.946262605802811</c:v>
                </c:pt>
                <c:pt idx="50">
                  <c:v>13.105004431450169</c:v>
                </c:pt>
                <c:pt idx="51">
                  <c:v>13.270993886277218</c:v>
                </c:pt>
                <c:pt idx="52">
                  <c:v>13.444634156482227</c:v>
                </c:pt>
                <c:pt idx="53">
                  <c:v>13.626361141930122</c:v>
                </c:pt>
                <c:pt idx="54">
                  <c:v>13.816646753871222</c:v>
                </c:pt>
                <c:pt idx="55">
                  <c:v>14.016002621868282</c:v>
                </c:pt>
                <c:pt idx="56">
                  <c:v>14.224984270116394</c:v>
                </c:pt>
                <c:pt idx="57">
                  <c:v>14.444195833650586</c:v>
                </c:pt>
                <c:pt idx="58">
                  <c:v>14.674295397270726</c:v>
                </c:pt>
                <c:pt idx="59">
                  <c:v>14.91600105482136</c:v>
                </c:pt>
                <c:pt idx="60">
                  <c:v>15.170097804307556</c:v>
                </c:pt>
                <c:pt idx="61">
                  <c:v>15.437445415911622</c:v>
                </c:pt>
                <c:pt idx="62">
                  <c:v>15.718987436187524</c:v>
                </c:pt>
                <c:pt idx="63">
                  <c:v>16.015761523675387</c:v>
                </c:pt>
                <c:pt idx="64">
                  <c:v>16.32891135032907</c:v>
                </c:pt>
                <c:pt idx="65">
                  <c:v>16.65970035131732</c:v>
                </c:pt>
                <c:pt idx="66">
                  <c:v>17.009527665299053</c:v>
                </c:pt>
                <c:pt idx="67">
                  <c:v>17.379946681233367</c:v>
                </c:pt>
                <c:pt idx="68">
                  <c:v>17.772686700128943</c:v>
                </c:pt>
                <c:pt idx="69">
                  <c:v>18.189678336054097</c:v>
                </c:pt>
                <c:pt idx="70">
                  <c:v>18.633083427053013</c:v>
                </c:pt>
                <c:pt idx="71">
                  <c:v>19.10533041240586</c:v>
                </c:pt>
                <c:pt idx="72">
                  <c:v>19.609156370029538</c:v>
                </c:pt>
                <c:pt idx="73">
                  <c:v>20.147657213005434</c:v>
                </c:pt>
                <c:pt idx="74">
                  <c:v>20.724347939275116</c:v>
                </c:pt>
                <c:pt idx="75">
                  <c:v>21.343235343542403</c:v>
                </c:pt>
                <c:pt idx="76">
                  <c:v>22.008906276752597</c:v>
                </c:pt>
                <c:pt idx="77">
                  <c:v>22.726635433623937</c:v>
                </c:pt>
                <c:pt idx="78">
                  <c:v>23.5025178429764</c:v>
                </c:pt>
                <c:pt idx="79">
                  <c:v>24.34363284256149</c:v>
                </c:pt>
                <c:pt idx="80">
                  <c:v>25.25824850150949</c:v>
                </c:pt>
                <c:pt idx="81">
                  <c:v>26.25607844201062</c:v>
                </c:pt>
                <c:pt idx="82">
                  <c:v>27.34860714504837</c:v>
                </c:pt>
                <c:pt idx="83">
                  <c:v>28.5495055972561</c:v>
                </c:pt>
                <c:pt idx="84">
                  <c:v>29.875167277146932</c:v>
                </c:pt>
                <c:pt idx="85">
                  <c:v>31.345406074379923</c:v>
                </c:pt>
                <c:pt idx="86">
                  <c:v>32.98437440726278</c:v>
                </c:pt>
                <c:pt idx="87">
                  <c:v>34.82178397799206</c:v>
                </c:pt>
                <c:pt idx="88">
                  <c:v>36.89454689212742</c:v>
                </c:pt>
                <c:pt idx="89">
                  <c:v>39.249006537938136</c:v>
                </c:pt>
                <c:pt idx="90">
                  <c:v>41.94400301171953</c:v>
                </c:pt>
                <c:pt idx="91">
                  <c:v>45.05512606286256</c:v>
                </c:pt>
                <c:pt idx="92">
                  <c:v>48.680656946349615</c:v>
                </c:pt>
                <c:pt idx="93">
                  <c:v>52.949881191505305</c:v>
                </c:pt>
                <c:pt idx="94">
                  <c:v>58.03459642470491</c:v>
                </c:pt>
                <c:pt idx="95">
                  <c:v>64.16445743482572</c:v>
                </c:pt>
                <c:pt idx="96">
                  <c:v>71.64531580362296</c:v>
                </c:pt>
                <c:pt idx="97">
                  <c:v>80.87378263816713</c:v>
                </c:pt>
                <c:pt idx="98">
                  <c:v>92.32132293198866</c:v>
                </c:pt>
                <c:pt idx="99">
                  <c:v>106.40138795971767</c:v>
                </c:pt>
                <c:pt idx="100">
                  <c:v>122.98641823999587</c:v>
                </c:pt>
                <c:pt idx="101">
                  <c:v>140.17815529815434</c:v>
                </c:pt>
                <c:pt idx="102">
                  <c:v>152.71235808306994</c:v>
                </c:pt>
                <c:pt idx="103">
                  <c:v>153.75894654019956</c:v>
                </c:pt>
                <c:pt idx="104">
                  <c:v>142.32634420657214</c:v>
                </c:pt>
                <c:pt idx="105">
                  <c:v>124.70113638621663</c:v>
                </c:pt>
                <c:pt idx="106">
                  <c:v>106.99884207250055</c:v>
                </c:pt>
                <c:pt idx="107">
                  <c:v>91.78209721370519</c:v>
                </c:pt>
                <c:pt idx="108">
                  <c:v>79.39849683890633</c:v>
                </c:pt>
                <c:pt idx="109">
                  <c:v>69.44964122151549</c:v>
                </c:pt>
                <c:pt idx="110">
                  <c:v>61.42367539645541</c:v>
                </c:pt>
                <c:pt idx="111">
                  <c:v>54.879961870140946</c:v>
                </c:pt>
                <c:pt idx="112">
                  <c:v>49.47740882305931</c:v>
                </c:pt>
                <c:pt idx="113">
                  <c:v>44.96051911540907</c:v>
                </c:pt>
                <c:pt idx="114">
                  <c:v>41.139041425211076</c:v>
                </c:pt>
                <c:pt idx="115">
                  <c:v>37.87055497478904</c:v>
                </c:pt>
                <c:pt idx="116">
                  <c:v>35.04736494073983</c:v>
                </c:pt>
                <c:pt idx="117">
                  <c:v>32.58705927435913</c:v>
                </c:pt>
                <c:pt idx="118">
                  <c:v>30.425789255201963</c:v>
                </c:pt>
                <c:pt idx="119">
                  <c:v>28.513484970849376</c:v>
                </c:pt>
                <c:pt idx="120">
                  <c:v>26.81042505017005</c:v>
                </c:pt>
                <c:pt idx="121">
                  <c:v>25.284753153990245</c:v>
                </c:pt>
                <c:pt idx="122">
                  <c:v>23.91065996884531</c:v>
                </c:pt>
                <c:pt idx="123">
                  <c:v>22.66703709705034</c:v>
                </c:pt>
                <c:pt idx="124">
                  <c:v>21.536469007692524</c:v>
                </c:pt>
                <c:pt idx="125">
                  <c:v>20.504469814892005</c:v>
                </c:pt>
                <c:pt idx="126">
                  <c:v>19.558899315725238</c:v>
                </c:pt>
                <c:pt idx="127">
                  <c:v>18.689511700465026</c:v>
                </c:pt>
                <c:pt idx="128">
                  <c:v>17.88760348335708</c:v>
                </c:pt>
                <c:pt idx="129">
                  <c:v>17.145736381292352</c:v>
                </c:pt>
                <c:pt idx="130">
                  <c:v>16.457517347069793</c:v>
                </c:pt>
                <c:pt idx="131">
                  <c:v>15.817422584107968</c:v>
                </c:pt>
                <c:pt idx="132">
                  <c:v>15.220655696982337</c:v>
                </c:pt>
                <c:pt idx="133">
                  <c:v>14.663032552103173</c:v>
                </c:pt>
                <c:pt idx="134">
                  <c:v>14.140887199360437</c:v>
                </c:pt>
                <c:pt idx="135">
                  <c:v>13.65099452154631</c:v>
                </c:pt>
                <c:pt idx="136">
                  <c:v>13.190506261680458</c:v>
                </c:pt>
                <c:pt idx="137">
                  <c:v>12.756897819200143</c:v>
                </c:pt>
                <c:pt idx="138">
                  <c:v>12.34792376856021</c:v>
                </c:pt>
                <c:pt idx="139">
                  <c:v>11.961580484233759</c:v>
                </c:pt>
                <c:pt idx="140">
                  <c:v>11.596074587828367</c:v>
                </c:pt>
                <c:pt idx="141">
                  <c:v>11.249796190432699</c:v>
                </c:pt>
                <c:pt idx="142">
                  <c:v>10.921296104349555</c:v>
                </c:pt>
                <c:pt idx="143">
                  <c:v>10.609266356376184</c:v>
                </c:pt>
                <c:pt idx="144">
                  <c:v>10.312523459716754</c:v>
                </c:pt>
                <c:pt idx="145">
                  <c:v>10.029994000944757</c:v>
                </c:pt>
                <c:pt idx="146">
                  <c:v>9.760702177849108</c:v>
                </c:pt>
                <c:pt idx="147">
                  <c:v>9.503758987820921</c:v>
                </c:pt>
                <c:pt idx="148">
                  <c:v>9.25835281798708</c:v>
                </c:pt>
                <c:pt idx="149">
                  <c:v>9.023741230130145</c:v>
                </c:pt>
                <c:pt idx="150">
                  <c:v>8.799243767540652</c:v>
                </c:pt>
                <c:pt idx="151">
                  <c:v>8.584235638874413</c:v>
                </c:pt>
                <c:pt idx="152">
                  <c:v>8.378142157052874</c:v>
                </c:pt>
                <c:pt idx="153">
                  <c:v>8.180433830204594</c:v>
                </c:pt>
                <c:pt idx="154">
                  <c:v>7.990622017361424</c:v>
                </c:pt>
                <c:pt idx="155">
                  <c:v>7.808255074697565</c:v>
                </c:pt>
                <c:pt idx="156">
                  <c:v>7.632914929015695</c:v>
                </c:pt>
                <c:pt idx="157">
                  <c:v>7.464214024331086</c:v>
                </c:pt>
                <c:pt idx="158">
                  <c:v>7.301792595092957</c:v>
                </c:pt>
                <c:pt idx="159">
                  <c:v>7.145316226066972</c:v>
                </c:pt>
                <c:pt idx="160">
                  <c:v>6.994473664387811</c:v>
                </c:pt>
                <c:pt idx="161">
                  <c:v>6.848974853945759</c:v>
                </c:pt>
                <c:pt idx="162">
                  <c:v>6.708549166231448</c:v>
                </c:pt>
                <c:pt idx="163">
                  <c:v>6.572943805143145</c:v>
                </c:pt>
                <c:pt idx="164">
                  <c:v>6.441922366152766</c:v>
                </c:pt>
                <c:pt idx="165">
                  <c:v>6.315263532707799</c:v>
                </c:pt>
                <c:pt idx="166">
                  <c:v>6.192759894879993</c:v>
                </c:pt>
                <c:pt idx="167">
                  <c:v>6.074216877111475</c:v>
                </c:pt>
                <c:pt idx="168">
                  <c:v>5.959451763498552</c:v>
                </c:pt>
                <c:pt idx="169">
                  <c:v>5.848292810430723</c:v>
                </c:pt>
                <c:pt idx="170">
                  <c:v>5.74057843759778</c:v>
                </c:pt>
                <c:pt idx="171">
                  <c:v>5.636156489417975</c:v>
                </c:pt>
                <c:pt idx="172">
                  <c:v>5.534883559846974</c:v>
                </c:pt>
                <c:pt idx="173">
                  <c:v>5.436624374319434</c:v>
                </c:pt>
                <c:pt idx="174">
                  <c:v>5.341251223268377</c:v>
                </c:pt>
                <c:pt idx="175">
                  <c:v>5.248643442275695</c:v>
                </c:pt>
                <c:pt idx="176">
                  <c:v>5.158686934441296</c:v>
                </c:pt>
                <c:pt idx="177">
                  <c:v>5.071273731028806</c:v>
                </c:pt>
                <c:pt idx="178">
                  <c:v>4.986301586860395</c:v>
                </c:pt>
                <c:pt idx="179">
                  <c:v>4.903673607299582</c:v>
                </c:pt>
                <c:pt idx="180">
                  <c:v>4.823297903985052</c:v>
                </c:pt>
                <c:pt idx="181">
                  <c:v>4.745087276765694</c:v>
                </c:pt>
                <c:pt idx="182">
                  <c:v>4.668958919542003</c:v>
                </c:pt>
                <c:pt idx="183">
                  <c:v>4.594834147945736</c:v>
                </c:pt>
                <c:pt idx="184">
                  <c:v>4.5226381469913965</c:v>
                </c:pt>
                <c:pt idx="185">
                  <c:v>4.452299737013142</c:v>
                </c:pt>
                <c:pt idx="186">
                  <c:v>4.38375115636133</c:v>
                </c:pt>
                <c:pt idx="187">
                  <c:v>4.316927859476585</c:v>
                </c:pt>
                <c:pt idx="188">
                  <c:v>4.251768329087926</c:v>
                </c:pt>
                <c:pt idx="189">
                  <c:v>4.18821390139681</c:v>
                </c:pt>
                <c:pt idx="190">
                  <c:v>4.126208603212473</c:v>
                </c:pt>
                <c:pt idx="191">
                  <c:v>4.065699000097031</c:v>
                </c:pt>
                <c:pt idx="192">
                  <c:v>4.006634054662608</c:v>
                </c:pt>
                <c:pt idx="193">
                  <c:v>3.948964994238115</c:v>
                </c:pt>
                <c:pt idx="194">
                  <c:v>3.8926451871915346</c:v>
                </c:pt>
                <c:pt idx="195">
                  <c:v>3.837630027254999</c:v>
                </c:pt>
                <c:pt idx="196">
                  <c:v>3.7838768252555415</c:v>
                </c:pt>
                <c:pt idx="197">
                  <c:v>3.7313447077047583</c:v>
                </c:pt>
                <c:pt idx="198">
                  <c:v>3.6799945217463197</c:v>
                </c:pt>
                <c:pt idx="199">
                  <c:v>3.629788746001444</c:v>
                </c:pt>
                <c:pt idx="200">
                  <c:v>3.580691406890297</c:v>
                </c:pt>
              </c:numCache>
            </c:numRef>
          </c:yVal>
          <c:smooth val="1"/>
        </c:ser>
        <c:ser>
          <c:idx val="3"/>
          <c:order val="3"/>
          <c:tx>
            <c:v>uX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TK!$K$26:$K$226</c:f>
              <c:numCache>
                <c:ptCount val="201"/>
                <c:pt idx="0">
                  <c:v>1</c:v>
                </c:pt>
                <c:pt idx="1">
                  <c:v>10.995</c:v>
                </c:pt>
                <c:pt idx="2">
                  <c:v>20.99</c:v>
                </c:pt>
                <c:pt idx="3">
                  <c:v>30.985</c:v>
                </c:pt>
                <c:pt idx="4">
                  <c:v>40.98</c:v>
                </c:pt>
                <c:pt idx="5">
                  <c:v>50.975</c:v>
                </c:pt>
                <c:pt idx="6">
                  <c:v>60.97</c:v>
                </c:pt>
                <c:pt idx="7">
                  <c:v>70.965</c:v>
                </c:pt>
                <c:pt idx="8">
                  <c:v>80.96</c:v>
                </c:pt>
                <c:pt idx="9">
                  <c:v>90.955</c:v>
                </c:pt>
                <c:pt idx="10">
                  <c:v>100.95</c:v>
                </c:pt>
                <c:pt idx="11">
                  <c:v>110.945</c:v>
                </c:pt>
                <c:pt idx="12">
                  <c:v>120.94</c:v>
                </c:pt>
                <c:pt idx="13">
                  <c:v>130.935</c:v>
                </c:pt>
                <c:pt idx="14">
                  <c:v>140.93</c:v>
                </c:pt>
                <c:pt idx="15">
                  <c:v>150.925</c:v>
                </c:pt>
                <c:pt idx="16">
                  <c:v>160.92</c:v>
                </c:pt>
                <c:pt idx="17">
                  <c:v>170.915</c:v>
                </c:pt>
                <c:pt idx="18">
                  <c:v>180.91</c:v>
                </c:pt>
                <c:pt idx="19">
                  <c:v>190.905</c:v>
                </c:pt>
                <c:pt idx="20">
                  <c:v>200.9</c:v>
                </c:pt>
                <c:pt idx="21">
                  <c:v>210.895</c:v>
                </c:pt>
                <c:pt idx="22">
                  <c:v>220.89</c:v>
                </c:pt>
                <c:pt idx="23">
                  <c:v>230.885</c:v>
                </c:pt>
                <c:pt idx="24">
                  <c:v>240.88</c:v>
                </c:pt>
                <c:pt idx="25">
                  <c:v>250.875</c:v>
                </c:pt>
                <c:pt idx="26">
                  <c:v>260.87</c:v>
                </c:pt>
                <c:pt idx="27">
                  <c:v>270.865</c:v>
                </c:pt>
                <c:pt idx="28">
                  <c:v>280.86</c:v>
                </c:pt>
                <c:pt idx="29">
                  <c:v>290.855</c:v>
                </c:pt>
                <c:pt idx="30">
                  <c:v>300.85</c:v>
                </c:pt>
                <c:pt idx="31">
                  <c:v>310.845</c:v>
                </c:pt>
                <c:pt idx="32">
                  <c:v>320.84</c:v>
                </c:pt>
                <c:pt idx="33">
                  <c:v>330.835</c:v>
                </c:pt>
                <c:pt idx="34">
                  <c:v>340.83</c:v>
                </c:pt>
                <c:pt idx="35">
                  <c:v>350.825</c:v>
                </c:pt>
                <c:pt idx="36">
                  <c:v>360.82</c:v>
                </c:pt>
                <c:pt idx="37">
                  <c:v>370.815</c:v>
                </c:pt>
                <c:pt idx="38">
                  <c:v>380.81</c:v>
                </c:pt>
                <c:pt idx="39">
                  <c:v>390.805</c:v>
                </c:pt>
                <c:pt idx="40">
                  <c:v>400.8</c:v>
                </c:pt>
                <c:pt idx="41">
                  <c:v>410.795</c:v>
                </c:pt>
                <c:pt idx="42">
                  <c:v>420.79</c:v>
                </c:pt>
                <c:pt idx="43">
                  <c:v>430.785</c:v>
                </c:pt>
                <c:pt idx="44">
                  <c:v>440.78</c:v>
                </c:pt>
                <c:pt idx="45">
                  <c:v>450.775</c:v>
                </c:pt>
                <c:pt idx="46">
                  <c:v>460.77</c:v>
                </c:pt>
                <c:pt idx="47">
                  <c:v>470.765</c:v>
                </c:pt>
                <c:pt idx="48">
                  <c:v>480.76</c:v>
                </c:pt>
                <c:pt idx="49">
                  <c:v>490.755</c:v>
                </c:pt>
                <c:pt idx="50">
                  <c:v>500.75</c:v>
                </c:pt>
                <c:pt idx="51">
                  <c:v>510.745</c:v>
                </c:pt>
                <c:pt idx="52">
                  <c:v>520.74</c:v>
                </c:pt>
                <c:pt idx="53">
                  <c:v>530.735</c:v>
                </c:pt>
                <c:pt idx="54">
                  <c:v>540.73</c:v>
                </c:pt>
                <c:pt idx="55">
                  <c:v>550.725</c:v>
                </c:pt>
                <c:pt idx="56">
                  <c:v>560.72</c:v>
                </c:pt>
                <c:pt idx="57">
                  <c:v>570.715</c:v>
                </c:pt>
                <c:pt idx="58">
                  <c:v>580.71</c:v>
                </c:pt>
                <c:pt idx="59">
                  <c:v>590.705</c:v>
                </c:pt>
                <c:pt idx="60">
                  <c:v>600.7</c:v>
                </c:pt>
                <c:pt idx="61">
                  <c:v>610.695</c:v>
                </c:pt>
                <c:pt idx="62">
                  <c:v>620.69</c:v>
                </c:pt>
                <c:pt idx="63">
                  <c:v>630.685</c:v>
                </c:pt>
                <c:pt idx="64">
                  <c:v>640.68</c:v>
                </c:pt>
                <c:pt idx="65">
                  <c:v>650.675</c:v>
                </c:pt>
                <c:pt idx="66">
                  <c:v>660.67</c:v>
                </c:pt>
                <c:pt idx="67">
                  <c:v>670.665</c:v>
                </c:pt>
                <c:pt idx="68">
                  <c:v>680.66</c:v>
                </c:pt>
                <c:pt idx="69">
                  <c:v>690.655</c:v>
                </c:pt>
                <c:pt idx="70">
                  <c:v>700.65</c:v>
                </c:pt>
                <c:pt idx="71">
                  <c:v>710.645</c:v>
                </c:pt>
                <c:pt idx="72">
                  <c:v>720.64</c:v>
                </c:pt>
                <c:pt idx="73">
                  <c:v>730.635</c:v>
                </c:pt>
                <c:pt idx="74">
                  <c:v>740.63</c:v>
                </c:pt>
                <c:pt idx="75">
                  <c:v>750.625</c:v>
                </c:pt>
                <c:pt idx="76">
                  <c:v>760.62</c:v>
                </c:pt>
                <c:pt idx="77">
                  <c:v>770.615</c:v>
                </c:pt>
                <c:pt idx="78">
                  <c:v>780.61</c:v>
                </c:pt>
                <c:pt idx="79">
                  <c:v>790.605</c:v>
                </c:pt>
                <c:pt idx="80">
                  <c:v>800.6</c:v>
                </c:pt>
                <c:pt idx="81">
                  <c:v>810.595</c:v>
                </c:pt>
                <c:pt idx="82">
                  <c:v>820.59</c:v>
                </c:pt>
                <c:pt idx="83">
                  <c:v>830.585</c:v>
                </c:pt>
                <c:pt idx="84">
                  <c:v>840.58</c:v>
                </c:pt>
                <c:pt idx="85">
                  <c:v>850.575</c:v>
                </c:pt>
                <c:pt idx="86">
                  <c:v>860.57</c:v>
                </c:pt>
                <c:pt idx="87">
                  <c:v>870.565</c:v>
                </c:pt>
                <c:pt idx="88">
                  <c:v>880.56</c:v>
                </c:pt>
                <c:pt idx="89">
                  <c:v>890.555</c:v>
                </c:pt>
                <c:pt idx="90">
                  <c:v>900.55</c:v>
                </c:pt>
                <c:pt idx="91">
                  <c:v>910.545</c:v>
                </c:pt>
                <c:pt idx="92">
                  <c:v>920.54</c:v>
                </c:pt>
                <c:pt idx="93">
                  <c:v>930.535</c:v>
                </c:pt>
                <c:pt idx="94">
                  <c:v>940.53</c:v>
                </c:pt>
                <c:pt idx="95">
                  <c:v>950.525</c:v>
                </c:pt>
                <c:pt idx="96">
                  <c:v>960.52</c:v>
                </c:pt>
                <c:pt idx="97">
                  <c:v>970.515</c:v>
                </c:pt>
                <c:pt idx="98">
                  <c:v>980.51</c:v>
                </c:pt>
                <c:pt idx="99">
                  <c:v>990.505</c:v>
                </c:pt>
                <c:pt idx="100">
                  <c:v>1000.5</c:v>
                </c:pt>
                <c:pt idx="101">
                  <c:v>1010.495</c:v>
                </c:pt>
                <c:pt idx="102">
                  <c:v>1020.49</c:v>
                </c:pt>
                <c:pt idx="103">
                  <c:v>1030.485</c:v>
                </c:pt>
                <c:pt idx="104">
                  <c:v>1040.48</c:v>
                </c:pt>
                <c:pt idx="105">
                  <c:v>1050.475</c:v>
                </c:pt>
                <c:pt idx="106">
                  <c:v>1060.47</c:v>
                </c:pt>
                <c:pt idx="107">
                  <c:v>1070.465</c:v>
                </c:pt>
                <c:pt idx="108">
                  <c:v>1080.46</c:v>
                </c:pt>
                <c:pt idx="109">
                  <c:v>1090.455</c:v>
                </c:pt>
                <c:pt idx="110">
                  <c:v>1100.45</c:v>
                </c:pt>
                <c:pt idx="111">
                  <c:v>1110.445</c:v>
                </c:pt>
                <c:pt idx="112">
                  <c:v>1120.44</c:v>
                </c:pt>
                <c:pt idx="113">
                  <c:v>1130.435</c:v>
                </c:pt>
                <c:pt idx="114">
                  <c:v>1140.43</c:v>
                </c:pt>
                <c:pt idx="115">
                  <c:v>1150.425</c:v>
                </c:pt>
                <c:pt idx="116">
                  <c:v>1160.42</c:v>
                </c:pt>
                <c:pt idx="117">
                  <c:v>1170.415</c:v>
                </c:pt>
                <c:pt idx="118">
                  <c:v>1180.41</c:v>
                </c:pt>
                <c:pt idx="119">
                  <c:v>1190.405</c:v>
                </c:pt>
                <c:pt idx="120">
                  <c:v>1200.4</c:v>
                </c:pt>
                <c:pt idx="121">
                  <c:v>1210.395</c:v>
                </c:pt>
                <c:pt idx="122">
                  <c:v>1220.39</c:v>
                </c:pt>
                <c:pt idx="123">
                  <c:v>1230.385</c:v>
                </c:pt>
                <c:pt idx="124">
                  <c:v>1240.38</c:v>
                </c:pt>
                <c:pt idx="125">
                  <c:v>1250.375</c:v>
                </c:pt>
                <c:pt idx="126">
                  <c:v>1260.37</c:v>
                </c:pt>
                <c:pt idx="127">
                  <c:v>1270.365</c:v>
                </c:pt>
                <c:pt idx="128">
                  <c:v>1280.36</c:v>
                </c:pt>
                <c:pt idx="129">
                  <c:v>1290.355</c:v>
                </c:pt>
                <c:pt idx="130">
                  <c:v>1300.35</c:v>
                </c:pt>
                <c:pt idx="131">
                  <c:v>1310.345</c:v>
                </c:pt>
                <c:pt idx="132">
                  <c:v>1320.34</c:v>
                </c:pt>
                <c:pt idx="133">
                  <c:v>1330.335</c:v>
                </c:pt>
                <c:pt idx="134">
                  <c:v>1340.33</c:v>
                </c:pt>
                <c:pt idx="135">
                  <c:v>1350.325</c:v>
                </c:pt>
                <c:pt idx="136">
                  <c:v>1360.32</c:v>
                </c:pt>
                <c:pt idx="137">
                  <c:v>1370.315</c:v>
                </c:pt>
                <c:pt idx="138">
                  <c:v>1380.31</c:v>
                </c:pt>
                <c:pt idx="139">
                  <c:v>1390.305</c:v>
                </c:pt>
                <c:pt idx="140">
                  <c:v>1400.3</c:v>
                </c:pt>
                <c:pt idx="141">
                  <c:v>1410.295</c:v>
                </c:pt>
                <c:pt idx="142">
                  <c:v>1420.29</c:v>
                </c:pt>
                <c:pt idx="143">
                  <c:v>1430.285</c:v>
                </c:pt>
                <c:pt idx="144">
                  <c:v>1440.28</c:v>
                </c:pt>
                <c:pt idx="145">
                  <c:v>1450.275</c:v>
                </c:pt>
                <c:pt idx="146">
                  <c:v>1460.27</c:v>
                </c:pt>
                <c:pt idx="147">
                  <c:v>1470.265</c:v>
                </c:pt>
                <c:pt idx="148">
                  <c:v>1480.26</c:v>
                </c:pt>
                <c:pt idx="149">
                  <c:v>1490.255</c:v>
                </c:pt>
                <c:pt idx="150">
                  <c:v>1500.25</c:v>
                </c:pt>
                <c:pt idx="151">
                  <c:v>1510.245</c:v>
                </c:pt>
                <c:pt idx="152">
                  <c:v>1520.24</c:v>
                </c:pt>
                <c:pt idx="153">
                  <c:v>1530.235</c:v>
                </c:pt>
                <c:pt idx="154">
                  <c:v>1540.23</c:v>
                </c:pt>
                <c:pt idx="155">
                  <c:v>1550.225</c:v>
                </c:pt>
                <c:pt idx="156">
                  <c:v>1560.22</c:v>
                </c:pt>
                <c:pt idx="157">
                  <c:v>1570.215</c:v>
                </c:pt>
                <c:pt idx="158">
                  <c:v>1580.21</c:v>
                </c:pt>
                <c:pt idx="159">
                  <c:v>1590.205</c:v>
                </c:pt>
                <c:pt idx="160">
                  <c:v>1600.2</c:v>
                </c:pt>
                <c:pt idx="161">
                  <c:v>1610.195</c:v>
                </c:pt>
                <c:pt idx="162">
                  <c:v>1620.19</c:v>
                </c:pt>
                <c:pt idx="163">
                  <c:v>1630.185</c:v>
                </c:pt>
                <c:pt idx="164">
                  <c:v>1640.18</c:v>
                </c:pt>
                <c:pt idx="165">
                  <c:v>1650.175</c:v>
                </c:pt>
                <c:pt idx="166">
                  <c:v>1660.17</c:v>
                </c:pt>
                <c:pt idx="167">
                  <c:v>1670.165</c:v>
                </c:pt>
                <c:pt idx="168">
                  <c:v>1680.16</c:v>
                </c:pt>
                <c:pt idx="169">
                  <c:v>1690.155</c:v>
                </c:pt>
                <c:pt idx="170">
                  <c:v>1700.15</c:v>
                </c:pt>
                <c:pt idx="171">
                  <c:v>1710.145</c:v>
                </c:pt>
                <c:pt idx="172">
                  <c:v>1720.14</c:v>
                </c:pt>
                <c:pt idx="173">
                  <c:v>1730.135</c:v>
                </c:pt>
                <c:pt idx="174">
                  <c:v>1740.13</c:v>
                </c:pt>
                <c:pt idx="175">
                  <c:v>1750.125</c:v>
                </c:pt>
                <c:pt idx="176">
                  <c:v>1760.12</c:v>
                </c:pt>
                <c:pt idx="177">
                  <c:v>1770.115</c:v>
                </c:pt>
                <c:pt idx="178">
                  <c:v>1780.11</c:v>
                </c:pt>
                <c:pt idx="179">
                  <c:v>1790.105</c:v>
                </c:pt>
                <c:pt idx="180">
                  <c:v>1800.1</c:v>
                </c:pt>
                <c:pt idx="181">
                  <c:v>1810.095</c:v>
                </c:pt>
                <c:pt idx="182">
                  <c:v>1820.09</c:v>
                </c:pt>
                <c:pt idx="183">
                  <c:v>1830.085</c:v>
                </c:pt>
                <c:pt idx="184">
                  <c:v>1840.08</c:v>
                </c:pt>
                <c:pt idx="185">
                  <c:v>1850.075</c:v>
                </c:pt>
                <c:pt idx="186">
                  <c:v>1860.07</c:v>
                </c:pt>
                <c:pt idx="187">
                  <c:v>1870.065</c:v>
                </c:pt>
                <c:pt idx="188">
                  <c:v>1880.06</c:v>
                </c:pt>
                <c:pt idx="189">
                  <c:v>1890.055</c:v>
                </c:pt>
                <c:pt idx="190">
                  <c:v>1900.05</c:v>
                </c:pt>
                <c:pt idx="191">
                  <c:v>1910.045</c:v>
                </c:pt>
                <c:pt idx="192">
                  <c:v>1920.04</c:v>
                </c:pt>
                <c:pt idx="193">
                  <c:v>1930.035</c:v>
                </c:pt>
                <c:pt idx="194">
                  <c:v>1940.03</c:v>
                </c:pt>
                <c:pt idx="195">
                  <c:v>1950.025</c:v>
                </c:pt>
                <c:pt idx="196">
                  <c:v>1960.02</c:v>
                </c:pt>
                <c:pt idx="197">
                  <c:v>1970.015</c:v>
                </c:pt>
                <c:pt idx="198">
                  <c:v>1980.01</c:v>
                </c:pt>
                <c:pt idx="199">
                  <c:v>1990.005</c:v>
                </c:pt>
                <c:pt idx="200">
                  <c:v>2000</c:v>
                </c:pt>
              </c:numCache>
            </c:numRef>
          </c:xVal>
          <c:yVal>
            <c:numRef>
              <c:f>TK!$Y$26:$Y$226</c:f>
              <c:numCache>
                <c:ptCount val="201"/>
                <c:pt idx="0">
                  <c:v>9.999999980260755</c:v>
                </c:pt>
                <c:pt idx="1">
                  <c:v>9.999997613180664</c:v>
                </c:pt>
                <c:pt idx="2">
                  <c:v>9.999991296043493</c:v>
                </c:pt>
                <c:pt idx="3">
                  <c:v>9.999981014502755</c:v>
                </c:pt>
                <c:pt idx="4">
                  <c:v>9.999966745176218</c:v>
                </c:pt>
                <c:pt idx="5">
                  <c:v>9.999948455546178</c:v>
                </c:pt>
                <c:pt idx="6">
                  <c:v>9.999926103820345</c:v>
                </c:pt>
                <c:pt idx="7">
                  <c:v>9.99989963875237</c:v>
                </c:pt>
                <c:pt idx="8">
                  <c:v>9.999868999420741</c:v>
                </c:pt>
                <c:pt idx="9">
                  <c:v>9.999834114964434</c:v>
                </c:pt>
                <c:pt idx="10">
                  <c:v>9.999794904273454</c:v>
                </c:pt>
                <c:pt idx="11">
                  <c:v>9.999751275631933</c:v>
                </c:pt>
                <c:pt idx="12">
                  <c:v>9.999703126311232</c:v>
                </c:pt>
                <c:pt idx="13">
                  <c:v>9.999650342109998</c:v>
                </c:pt>
                <c:pt idx="14">
                  <c:v>9.999592796837657</c:v>
                </c:pt>
                <c:pt idx="15">
                  <c:v>9.999530351737528</c:v>
                </c:pt>
                <c:pt idx="16">
                  <c:v>9.999462854844966</c:v>
                </c:pt>
                <c:pt idx="17">
                  <c:v>9.999390140275622</c:v>
                </c:pt>
                <c:pt idx="18">
                  <c:v>9.999312027438114</c:v>
                </c:pt>
                <c:pt idx="19">
                  <c:v>9.99922832016471</c:v>
                </c:pt>
                <c:pt idx="20">
                  <c:v>9.999138805752999</c:v>
                </c:pt>
                <c:pt idx="21">
                  <c:v>9.999043253910406</c:v>
                </c:pt>
                <c:pt idx="22">
                  <c:v>9.998941415592666</c:v>
                </c:pt>
                <c:pt idx="23">
                  <c:v>9.998833021726119</c:v>
                </c:pt>
                <c:pt idx="24">
                  <c:v>9.998717781802558</c:v>
                </c:pt>
                <c:pt idx="25">
                  <c:v>9.998595382333923</c:v>
                </c:pt>
                <c:pt idx="26">
                  <c:v>9.99846548515258</c:v>
                </c:pt>
                <c:pt idx="27">
                  <c:v>9.998327725541197</c:v>
                </c:pt>
                <c:pt idx="28">
                  <c:v>9.998181710174116</c:v>
                </c:pt>
                <c:pt idx="29">
                  <c:v>9.998027014850049</c:v>
                </c:pt>
                <c:pt idx="30">
                  <c:v>9.997863181993065</c:v>
                </c:pt>
                <c:pt idx="31">
                  <c:v>9.997689717896124</c:v>
                </c:pt>
                <c:pt idx="32">
                  <c:v>9.997506089677929</c:v>
                </c:pt>
                <c:pt idx="33">
                  <c:v>9.99731172191996</c:v>
                </c:pt>
                <c:pt idx="34">
                  <c:v>9.997105992946306</c:v>
                </c:pt>
                <c:pt idx="35">
                  <c:v>9.996888230703599</c:v>
                </c:pt>
                <c:pt idx="36">
                  <c:v>9.996657708192727</c:v>
                </c:pt>
                <c:pt idx="37">
                  <c:v>9.99641363839706</c:v>
                </c:pt>
                <c:pt idx="38">
                  <c:v>9.996155168644274</c:v>
                </c:pt>
                <c:pt idx="39">
                  <c:v>9.995881374329711</c:v>
                </c:pt>
                <c:pt idx="40">
                  <c:v>9.9955912519188</c:v>
                </c:pt>
                <c:pt idx="41">
                  <c:v>9.995283711133794</c:v>
                </c:pt>
                <c:pt idx="42">
                  <c:v>9.994957566215886</c:v>
                </c:pt>
                <c:pt idx="43">
                  <c:v>9.994611526137101</c:v>
                </c:pt>
                <c:pt idx="44">
                  <c:v>9.99424418361685</c:v>
                </c:pt>
                <c:pt idx="45">
                  <c:v>9.993854002775127</c:v>
                </c:pt>
                <c:pt idx="46">
                  <c:v>9.993439305227373</c:v>
                </c:pt>
                <c:pt idx="47">
                  <c:v>9.99299825439407</c:v>
                </c:pt>
                <c:pt idx="48">
                  <c:v>9.992528837760435</c:v>
                </c:pt>
                <c:pt idx="49">
                  <c:v>9.992028846776797</c:v>
                </c:pt>
                <c:pt idx="50">
                  <c:v>9.991495854036662</c:v>
                </c:pt>
                <c:pt idx="51">
                  <c:v>9.990927187305859</c:v>
                </c:pt>
                <c:pt idx="52">
                  <c:v>9.990319899899504</c:v>
                </c:pt>
                <c:pt idx="53">
                  <c:v>9.989670736811611</c:v>
                </c:pt>
                <c:pt idx="54">
                  <c:v>9.988976095891188</c:v>
                </c:pt>
                <c:pt idx="55">
                  <c:v>9.988231983224157</c:v>
                </c:pt>
                <c:pt idx="56">
                  <c:v>9.987433961717258</c:v>
                </c:pt>
                <c:pt idx="57">
                  <c:v>9.98657709168062</c:v>
                </c:pt>
                <c:pt idx="58">
                  <c:v>9.98565586196177</c:v>
                </c:pt>
                <c:pt idx="59">
                  <c:v>9.984664109883639</c:v>
                </c:pt>
                <c:pt idx="60">
                  <c:v>9.983594927868356</c:v>
                </c:pt>
                <c:pt idx="61">
                  <c:v>9.982440554168797</c:v>
                </c:pt>
                <c:pt idx="62">
                  <c:v>9.98119224455662</c:v>
                </c:pt>
                <c:pt idx="63">
                  <c:v>9.979840121097606</c:v>
                </c:pt>
                <c:pt idx="64">
                  <c:v>9.978372993241486</c:v>
                </c:pt>
                <c:pt idx="65">
                  <c:v>9.97677814531006</c:v>
                </c:pt>
                <c:pt idx="66">
                  <c:v>9.975041083012187</c:v>
                </c:pt>
                <c:pt idx="67">
                  <c:v>9.973145229752157</c:v>
                </c:pt>
                <c:pt idx="68">
                  <c:v>9.971071561100114</c:v>
                </c:pt>
                <c:pt idx="69">
                  <c:v>9.968798162685571</c:v>
                </c:pt>
                <c:pt idx="70">
                  <c:v>9.966299692721545</c:v>
                </c:pt>
                <c:pt idx="71">
                  <c:v>9.963546725040183</c:v>
                </c:pt>
                <c:pt idx="72">
                  <c:v>9.960504941471234</c:v>
                </c:pt>
                <c:pt idx="73">
                  <c:v>9.957134132989482</c:v>
                </c:pt>
                <c:pt idx="74">
                  <c:v>9.953386956406405</c:v>
                </c:pt>
                <c:pt idx="75">
                  <c:v>9.949207376214787</c:v>
                </c:pt>
                <c:pt idx="76">
                  <c:v>9.94452869768408</c:v>
                </c:pt>
                <c:pt idx="77">
                  <c:v>9.9392710647865</c:v>
                </c:pt>
                <c:pt idx="78">
                  <c:v>9.93333825108808</c:v>
                </c:pt>
                <c:pt idx="79">
                  <c:v>9.926613507515947</c:v>
                </c:pt>
                <c:pt idx="80">
                  <c:v>9.918954139078862</c:v>
                </c:pt>
                <c:pt idx="81">
                  <c:v>9.9101843496362</c:v>
                </c:pt>
                <c:pt idx="82">
                  <c:v>9.90008569864007</c:v>
                </c:pt>
                <c:pt idx="83">
                  <c:v>9.88838422318494</c:v>
                </c:pt>
                <c:pt idx="84">
                  <c:v>9.874732839330093</c:v>
                </c:pt>
                <c:pt idx="85">
                  <c:v>9.85868696129506</c:v>
                </c:pt>
                <c:pt idx="86">
                  <c:v>9.839670220498249</c:v>
                </c:pt>
                <c:pt idx="87">
                  <c:v>9.816925481670424</c:v>
                </c:pt>
                <c:pt idx="88">
                  <c:v>9.789443612044781</c:v>
                </c:pt>
                <c:pt idx="89">
                  <c:v>9.755857901870762</c:v>
                </c:pt>
                <c:pt idx="90">
                  <c:v>9.71428428065196</c:v>
                </c:pt>
                <c:pt idx="91">
                  <c:v>9.662073961244062</c:v>
                </c:pt>
                <c:pt idx="92">
                  <c:v>9.595421008139084</c:v>
                </c:pt>
                <c:pt idx="93">
                  <c:v>9.508723153652632</c:v>
                </c:pt>
                <c:pt idx="94">
                  <c:v>9.393511561692293</c:v>
                </c:pt>
                <c:pt idx="95">
                  <c:v>9.236608407376337</c:v>
                </c:pt>
                <c:pt idx="96">
                  <c:v>9.016874350770912</c:v>
                </c:pt>
                <c:pt idx="97">
                  <c:v>8.699373180846266</c:v>
                </c:pt>
                <c:pt idx="98">
                  <c:v>8.224991237128862</c:v>
                </c:pt>
                <c:pt idx="99">
                  <c:v>7.493343372492234</c:v>
                </c:pt>
                <c:pt idx="100">
                  <c:v>6.342441393220938</c:v>
                </c:pt>
                <c:pt idx="101">
                  <c:v>4.559430391457624</c:v>
                </c:pt>
                <c:pt idx="102">
                  <c:v>2.0299096659876454</c:v>
                </c:pt>
                <c:pt idx="103">
                  <c:v>0.9426238092012795</c:v>
                </c:pt>
                <c:pt idx="104">
                  <c:v>3.6638700587002404</c:v>
                </c:pt>
                <c:pt idx="105">
                  <c:v>5.67942059184162</c:v>
                </c:pt>
                <c:pt idx="106">
                  <c:v>7.012177768447344</c:v>
                </c:pt>
                <c:pt idx="107">
                  <c:v>7.867121901697473</c:v>
                </c:pt>
                <c:pt idx="108">
                  <c:v>8.422961721805265</c:v>
                </c:pt>
                <c:pt idx="109">
                  <c:v>8.795338311674712</c:v>
                </c:pt>
                <c:pt idx="110">
                  <c:v>9.05332435361808</c:v>
                </c:pt>
                <c:pt idx="111">
                  <c:v>9.237878402408995</c:v>
                </c:pt>
                <c:pt idx="112">
                  <c:v>9.373765779748389</c:v>
                </c:pt>
                <c:pt idx="113">
                  <c:v>9.476393509954853</c:v>
                </c:pt>
                <c:pt idx="114">
                  <c:v>9.555641730071663</c:v>
                </c:pt>
                <c:pt idx="115">
                  <c:v>9.618034441402024</c:v>
                </c:pt>
                <c:pt idx="116">
                  <c:v>9.66799797387278</c:v>
                </c:pt>
                <c:pt idx="117">
                  <c:v>9.708610546933073</c:v>
                </c:pt>
                <c:pt idx="118">
                  <c:v>9.742061179884622</c:v>
                </c:pt>
                <c:pt idx="119">
                  <c:v>9.769938201091271</c:v>
                </c:pt>
                <c:pt idx="120">
                  <c:v>9.793415195203234</c:v>
                </c:pt>
                <c:pt idx="121">
                  <c:v>9.81337364005644</c:v>
                </c:pt>
                <c:pt idx="122">
                  <c:v>9.830485521921702</c:v>
                </c:pt>
                <c:pt idx="123">
                  <c:v>9.845270084117757</c:v>
                </c:pt>
                <c:pt idx="124">
                  <c:v>9.858133510764187</c:v>
                </c:pt>
                <c:pt idx="125">
                  <c:v>9.86939713667331</c:v>
                </c:pt>
                <c:pt idx="126">
                  <c:v>9.879317806086952</c:v>
                </c:pt>
                <c:pt idx="127">
                  <c:v>9.888102771335426</c:v>
                </c:pt>
                <c:pt idx="128">
                  <c:v>9.895920736886577</c:v>
                </c:pt>
                <c:pt idx="129">
                  <c:v>9.90291014407828</c:v>
                </c:pt>
                <c:pt idx="130">
                  <c:v>9.909185454930828</c:v>
                </c:pt>
                <c:pt idx="131">
                  <c:v>9.91484196746258</c:v>
                </c:pt>
                <c:pt idx="132">
                  <c:v>9.919959541132702</c:v>
                </c:pt>
                <c:pt idx="133">
                  <c:v>9.924605504920278</c:v>
                </c:pt>
                <c:pt idx="134">
                  <c:v>9.928836946393231</c:v>
                </c:pt>
                <c:pt idx="135">
                  <c:v>9.932702527674111</c:v>
                </c:pt>
                <c:pt idx="136">
                  <c:v>9.936243936697938</c:v>
                </c:pt>
                <c:pt idx="137">
                  <c:v>9.93949705504196</c:v>
                </c:pt>
                <c:pt idx="138">
                  <c:v>9.942492903811086</c:v>
                </c:pt>
                <c:pt idx="139">
                  <c:v>9.945258414473612</c:v>
                </c:pt>
                <c:pt idx="140">
                  <c:v>9.947817060694698</c:v>
                </c:pt>
                <c:pt idx="141">
                  <c:v>9.95018937908195</c:v>
                </c:pt>
                <c:pt idx="142">
                  <c:v>9.952393400610994</c:v>
                </c:pt>
                <c:pt idx="143">
                  <c:v>9.954445009818562</c:v>
                </c:pt>
                <c:pt idx="144">
                  <c:v>9.956358245261164</c:v>
                </c:pt>
                <c:pt idx="145">
                  <c:v>9.958145551966126</c:v>
                </c:pt>
                <c:pt idx="146">
                  <c:v>9.959817994447725</c:v>
                </c:pt>
                <c:pt idx="147">
                  <c:v>9.961385437177254</c:v>
                </c:pt>
                <c:pt idx="148">
                  <c:v>9.962856698071066</c:v>
                </c:pt>
                <c:pt idx="149">
                  <c:v>9.964239679513252</c:v>
                </c:pt>
                <c:pt idx="150">
                  <c:v>9.965541480596212</c:v>
                </c:pt>
                <c:pt idx="151">
                  <c:v>9.966768493596843</c:v>
                </c:pt>
                <c:pt idx="152">
                  <c:v>9.967926487171166</c:v>
                </c:pt>
                <c:pt idx="153">
                  <c:v>9.96902067831864</c:v>
                </c:pt>
                <c:pt idx="154">
                  <c:v>9.970055794817814</c:v>
                </c:pt>
                <c:pt idx="155">
                  <c:v>9.971036129549994</c:v>
                </c:pt>
                <c:pt idx="156">
                  <c:v>9.97196558789501</c:v>
                </c:pt>
                <c:pt idx="157">
                  <c:v>9.972847729192047</c:v>
                </c:pt>
                <c:pt idx="158">
                  <c:v>9.973685803101114</c:v>
                </c:pt>
                <c:pt idx="159">
                  <c:v>9.974482781570622</c:v>
                </c:pt>
                <c:pt idx="160">
                  <c:v>9.975241387008477</c:v>
                </c:pt>
                <c:pt idx="161">
                  <c:v>9.97596411716425</c:v>
                </c:pt>
                <c:pt idx="162">
                  <c:v>9.976653267154754</c:v>
                </c:pt>
                <c:pt idx="163">
                  <c:v>9.977310949002451</c:v>
                </c:pt>
                <c:pt idx="164">
                  <c:v>9.977939109003184</c:v>
                </c:pt>
                <c:pt idx="165">
                  <c:v>9.978539543195023</c:v>
                </c:pt>
                <c:pt idx="166">
                  <c:v>9.979113911162338</c:v>
                </c:pt>
                <c:pt idx="167">
                  <c:v>9.979663748377149</c:v>
                </c:pt>
                <c:pt idx="168">
                  <c:v>9.98019047725268</c:v>
                </c:pt>
                <c:pt idx="169">
                  <c:v>9.980695417060705</c:v>
                </c:pt>
                <c:pt idx="170">
                  <c:v>9.981179792844546</c:v>
                </c:pt>
                <c:pt idx="171">
                  <c:v>9.981644743442622</c:v>
                </c:pt>
                <c:pt idx="172">
                  <c:v>9.982091328722717</c:v>
                </c:pt>
                <c:pt idx="173">
                  <c:v>9.982520536114775</c:v>
                </c:pt>
                <c:pt idx="174">
                  <c:v>9.982933286519028</c:v>
                </c:pt>
                <c:pt idx="175">
                  <c:v>9.983330439656998</c:v>
                </c:pt>
                <c:pt idx="176">
                  <c:v>9.983712798924763</c:v>
                </c:pt>
                <c:pt idx="177">
                  <c:v>9.984081115800866</c:v>
                </c:pt>
                <c:pt idx="178">
                  <c:v>9.984436093855063</c:v>
                </c:pt>
                <c:pt idx="179">
                  <c:v>9.984778392398841</c:v>
                </c:pt>
                <c:pt idx="180">
                  <c:v>9.985108629813901</c:v>
                </c:pt>
                <c:pt idx="181">
                  <c:v>9.985427386590814</c:v>
                </c:pt>
                <c:pt idx="182">
                  <c:v>9.985735208106352</c:v>
                </c:pt>
                <c:pt idx="183">
                  <c:v>9.98603260716499</c:v>
                </c:pt>
                <c:pt idx="184">
                  <c:v>9.986320066327266</c:v>
                </c:pt>
                <c:pt idx="185">
                  <c:v>9.986598040045228</c:v>
                </c:pt>
                <c:pt idx="186">
                  <c:v>9.986866956623079</c:v>
                </c:pt>
                <c:pt idx="187">
                  <c:v>9.987127220019243</c:v>
                </c:pt>
                <c:pt idx="188">
                  <c:v>9.987379211504408</c:v>
                </c:pt>
                <c:pt idx="189">
                  <c:v>9.987623291188548</c:v>
                </c:pt>
                <c:pt idx="190">
                  <c:v>9.987859799428733</c:v>
                </c:pt>
                <c:pt idx="191">
                  <c:v>9.988089058128207</c:v>
                </c:pt>
                <c:pt idx="192">
                  <c:v>9.988311371936334</c:v>
                </c:pt>
                <c:pt idx="193">
                  <c:v>9.988527029357929</c:v>
                </c:pt>
                <c:pt idx="194">
                  <c:v>9.988736303779788</c:v>
                </c:pt>
                <c:pt idx="195">
                  <c:v>9.988939454421407</c:v>
                </c:pt>
                <c:pt idx="196">
                  <c:v>9.989136727216238</c:v>
                </c:pt>
                <c:pt idx="197">
                  <c:v>9.989328355629276</c:v>
                </c:pt>
                <c:pt idx="198">
                  <c:v>9.989514561416177</c:v>
                </c:pt>
                <c:pt idx="199">
                  <c:v>9.989695555328645</c:v>
                </c:pt>
                <c:pt idx="200">
                  <c:v>9.989871537770432</c:v>
                </c:pt>
              </c:numCache>
            </c:numRef>
          </c:yVal>
          <c:smooth val="1"/>
        </c:ser>
        <c:axId val="16536481"/>
        <c:axId val="14610602"/>
      </c:scatterChart>
      <c:valAx>
        <c:axId val="1653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 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 kHz 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10602"/>
        <c:crosses val="autoZero"/>
        <c:crossBetween val="midCat"/>
        <c:dispUnits>
          <c:builtInUnit val="thousands"/>
        </c:dispUnits>
        <c:majorUnit val="400"/>
      </c:valAx>
      <c:valAx>
        <c:axId val="14610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50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</a:t>
                </a:r>
                <a:r>
                  <a:rPr lang="en-US" cap="none" sz="115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50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</a:t>
                </a:r>
                <a:r>
                  <a:rPr lang="en-US" cap="none" sz="115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50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</a:t>
                </a:r>
                <a:r>
                  <a:rPr lang="en-US" cap="none" sz="115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50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V 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6481"/>
        <c:crosses val="autoZero"/>
        <c:crossBetween val="midCat"/>
        <c:dispUnits/>
        <c:minorUnit val="0.3249123996850068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22</xdr:col>
      <xdr:colOff>323850</xdr:colOff>
      <xdr:row>12</xdr:row>
      <xdr:rowOff>19050</xdr:rowOff>
    </xdr:to>
    <xdr:graphicFrame>
      <xdr:nvGraphicFramePr>
        <xdr:cNvPr id="1" name="graf 1"/>
        <xdr:cNvGraphicFramePr/>
      </xdr:nvGraphicFramePr>
      <xdr:xfrm>
        <a:off x="3248025" y="609600"/>
        <a:ext cx="46577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H10"/>
  <sheetViews>
    <sheetView tabSelected="1" zoomScalePageLayoutView="0" workbookViewId="0" topLeftCell="A1">
      <selection activeCell="E5" sqref="E5"/>
    </sheetView>
  </sheetViews>
  <sheetFormatPr defaultColWidth="5.00390625" defaultRowHeight="24" customHeight="1"/>
  <cols>
    <col min="1" max="2" width="5.00390625" style="0" customWidth="1"/>
    <col min="3" max="3" width="6.57421875" style="0" customWidth="1"/>
    <col min="4" max="4" width="7.140625" style="0" customWidth="1"/>
  </cols>
  <sheetData>
    <row r="1" spans="2:8" ht="24" customHeight="1">
      <c r="B1" s="71" t="s">
        <v>37</v>
      </c>
      <c r="C1" s="71"/>
      <c r="D1" s="71"/>
      <c r="E1" s="71"/>
      <c r="F1" s="71"/>
      <c r="G1" s="71"/>
      <c r="H1" s="71"/>
    </row>
    <row r="2" spans="2:6" ht="24" customHeight="1" thickBot="1">
      <c r="B2" s="32" t="s">
        <v>36</v>
      </c>
      <c r="C2" s="4"/>
      <c r="D2" s="4"/>
      <c r="E2" s="4"/>
      <c r="F2" s="4"/>
    </row>
    <row r="3" spans="2:4" ht="24" customHeight="1">
      <c r="B3" s="9" t="s">
        <v>3</v>
      </c>
      <c r="C3" s="5" t="s">
        <v>15</v>
      </c>
      <c r="D3" s="6">
        <v>5</v>
      </c>
    </row>
    <row r="4" spans="2:4" ht="24" customHeight="1">
      <c r="B4" s="10" t="s">
        <v>4</v>
      </c>
      <c r="C4" s="7" t="s">
        <v>5</v>
      </c>
      <c r="D4" s="8">
        <v>12</v>
      </c>
    </row>
    <row r="5" spans="2:4" ht="24" customHeight="1">
      <c r="B5" s="10" t="s">
        <v>33</v>
      </c>
      <c r="C5" s="7" t="s">
        <v>17</v>
      </c>
      <c r="D5" s="8">
        <v>2</v>
      </c>
    </row>
    <row r="6" spans="2:4" ht="24" customHeight="1">
      <c r="B6" s="65" t="s">
        <v>34</v>
      </c>
      <c r="C6" s="66" t="s">
        <v>7</v>
      </c>
      <c r="D6" s="67">
        <v>1</v>
      </c>
    </row>
    <row r="7" spans="2:4" ht="24" customHeight="1">
      <c r="B7" s="65" t="s">
        <v>35</v>
      </c>
      <c r="C7" s="66" t="s">
        <v>7</v>
      </c>
      <c r="D7" s="67">
        <v>2000</v>
      </c>
    </row>
    <row r="8" spans="2:4" ht="24" customHeight="1" thickBot="1">
      <c r="B8" s="68" t="s">
        <v>6</v>
      </c>
      <c r="C8" s="69" t="s">
        <v>8</v>
      </c>
      <c r="D8" s="70">
        <v>10</v>
      </c>
    </row>
    <row r="10" spans="2:5" ht="24" customHeight="1">
      <c r="B10" s="32" t="s">
        <v>38</v>
      </c>
      <c r="C10" s="72"/>
      <c r="D10" s="72"/>
      <c r="E10" s="7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U2:AP74"/>
  <sheetViews>
    <sheetView zoomScalePageLayoutView="0" workbookViewId="0" topLeftCell="Q52">
      <selection activeCell="X65" sqref="X65"/>
    </sheetView>
  </sheetViews>
  <sheetFormatPr defaultColWidth="5.00390625" defaultRowHeight="24" customHeight="1"/>
  <cols>
    <col min="1" max="32" width="5.00390625" style="0" customWidth="1"/>
    <col min="33" max="33" width="6.7109375" style="0" customWidth="1"/>
  </cols>
  <sheetData>
    <row r="2" spans="35:39" ht="24" customHeight="1">
      <c r="AI2" s="4"/>
      <c r="AJ2" s="3"/>
      <c r="AK2" s="3"/>
      <c r="AL2" s="3"/>
      <c r="AM2" s="13"/>
    </row>
    <row r="7" ht="24" customHeight="1">
      <c r="AD7" s="38"/>
    </row>
    <row r="8" spans="21:42" ht="24" customHeight="1">
      <c r="U8" s="39"/>
      <c r="AD8" s="39"/>
      <c r="AE8" s="16"/>
      <c r="AF8" s="17"/>
      <c r="AG8" s="17"/>
      <c r="AL8" s="11"/>
      <c r="AP8" s="11"/>
    </row>
    <row r="9" ht="24" customHeight="1">
      <c r="AD9" s="38"/>
    </row>
    <row r="10" spans="30:39" ht="24" customHeight="1">
      <c r="AD10" s="38"/>
      <c r="AJ10" s="3"/>
      <c r="AK10" s="3"/>
      <c r="AL10" s="3"/>
      <c r="AM10" s="3"/>
    </row>
    <row r="11" ht="24" customHeight="1">
      <c r="AD11" s="38"/>
    </row>
    <row r="12" ht="24" customHeight="1">
      <c r="AD12" s="38"/>
    </row>
    <row r="13" ht="24" customHeight="1">
      <c r="AD13" s="38"/>
    </row>
    <row r="14" spans="21:33" ht="24" customHeight="1">
      <c r="U14" s="39"/>
      <c r="AD14" s="39"/>
      <c r="AE14" s="16"/>
      <c r="AF14" s="17"/>
      <c r="AG14" s="17"/>
    </row>
    <row r="15" ht="24" customHeight="1">
      <c r="AD15" s="38"/>
    </row>
    <row r="20" spans="21:33" ht="24" customHeight="1">
      <c r="U20" s="39"/>
      <c r="AE20" s="16"/>
      <c r="AF20" s="17"/>
      <c r="AG20" s="17"/>
    </row>
    <row r="26" ht="24" customHeight="1">
      <c r="U26" s="39"/>
    </row>
    <row r="32" ht="24" customHeight="1">
      <c r="U32" s="39"/>
    </row>
    <row r="38" ht="24" customHeight="1">
      <c r="U38" s="39"/>
    </row>
    <row r="44" ht="24" customHeight="1">
      <c r="U44" s="39"/>
    </row>
    <row r="45" ht="24" customHeight="1">
      <c r="U45" s="38"/>
    </row>
    <row r="46" ht="24" customHeight="1">
      <c r="U46" s="38"/>
    </row>
    <row r="47" ht="24" customHeight="1">
      <c r="U47" s="38"/>
    </row>
    <row r="48" ht="24" customHeight="1">
      <c r="U48" s="38"/>
    </row>
    <row r="49" ht="24" customHeight="1">
      <c r="U49" s="38"/>
    </row>
    <row r="50" ht="24" customHeight="1">
      <c r="U50" s="39"/>
    </row>
    <row r="51" ht="24" customHeight="1">
      <c r="U51" s="38"/>
    </row>
    <row r="52" ht="24" customHeight="1">
      <c r="U52" s="38"/>
    </row>
    <row r="53" ht="24" customHeight="1">
      <c r="U53" s="38"/>
    </row>
    <row r="54" ht="24" customHeight="1">
      <c r="U54" s="38"/>
    </row>
    <row r="55" ht="24" customHeight="1">
      <c r="U55" s="38"/>
    </row>
    <row r="56" ht="24" customHeight="1">
      <c r="U56" s="39"/>
    </row>
    <row r="57" ht="24" customHeight="1">
      <c r="U57" s="38"/>
    </row>
    <row r="58" ht="24" customHeight="1">
      <c r="U58" s="38"/>
    </row>
    <row r="59" ht="24" customHeight="1">
      <c r="U59" s="38"/>
    </row>
    <row r="60" ht="24" customHeight="1">
      <c r="U60" s="38"/>
    </row>
    <row r="61" ht="24" customHeight="1">
      <c r="U61" s="38"/>
    </row>
    <row r="62" ht="24" customHeight="1">
      <c r="U62" s="40"/>
    </row>
    <row r="63" ht="24" customHeight="1">
      <c r="U63" s="38"/>
    </row>
    <row r="64" ht="24" customHeight="1">
      <c r="U64" s="38"/>
    </row>
    <row r="65" ht="24" customHeight="1">
      <c r="U65" s="38"/>
    </row>
    <row r="66" ht="24" customHeight="1">
      <c r="U66" s="38"/>
    </row>
    <row r="67" ht="24" customHeight="1">
      <c r="U67" s="38"/>
    </row>
    <row r="68" ht="24" customHeight="1">
      <c r="U68" s="39"/>
    </row>
    <row r="69" ht="24" customHeight="1">
      <c r="U69" s="38"/>
    </row>
    <row r="70" ht="24" customHeight="1">
      <c r="U70" s="38"/>
    </row>
    <row r="71" ht="24" customHeight="1">
      <c r="U71" s="38"/>
    </row>
    <row r="72" ht="24" customHeight="1">
      <c r="U72" s="38"/>
    </row>
    <row r="73" ht="24" customHeight="1">
      <c r="U73" s="38"/>
    </row>
    <row r="74" ht="24" customHeight="1">
      <c r="U74" s="3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CB632"/>
  <sheetViews>
    <sheetView zoomScalePageLayoutView="0" workbookViewId="0" topLeftCell="A1">
      <pane ySplit="24" topLeftCell="A25" activePane="bottomLeft" state="frozen"/>
      <selection pane="topLeft" activeCell="A1" sqref="A1"/>
      <selection pane="bottomLeft" activeCell="R16" sqref="R16"/>
    </sheetView>
  </sheetViews>
  <sheetFormatPr defaultColWidth="6.7109375" defaultRowHeight="12.75"/>
  <cols>
    <col min="1" max="9" width="6.7109375" style="0" customWidth="1"/>
    <col min="10" max="21" width="6.7109375" style="17" customWidth="1"/>
    <col min="22" max="80" width="6.7109375" style="33" customWidth="1"/>
    <col min="81" max="81" width="6.7109375" style="12" customWidth="1"/>
  </cols>
  <sheetData>
    <row r="1" spans="1:30" ht="12.75">
      <c r="A1" s="22"/>
      <c r="B1" s="22"/>
      <c r="C1" s="22"/>
      <c r="D1" s="22"/>
      <c r="E1" s="22"/>
      <c r="F1" s="22"/>
      <c r="G1" s="22"/>
      <c r="H1" s="22"/>
      <c r="I1" s="22"/>
      <c r="J1" s="34"/>
      <c r="K1" s="34"/>
      <c r="L1" s="34"/>
      <c r="M1" s="34"/>
      <c r="R1" s="22"/>
      <c r="S1" s="22"/>
      <c r="T1" s="22"/>
      <c r="U1" s="22"/>
      <c r="V1" s="22"/>
      <c r="W1" s="22"/>
      <c r="X1" s="42"/>
      <c r="Y1" s="42"/>
      <c r="Z1" s="42"/>
      <c r="AA1" s="42"/>
      <c r="AB1" s="42"/>
      <c r="AC1" s="42"/>
      <c r="AD1" s="42"/>
    </row>
    <row r="2" spans="1:30" ht="18" customHeight="1">
      <c r="A2" s="43"/>
      <c r="B2" s="22"/>
      <c r="C2" s="22"/>
      <c r="D2" s="22"/>
      <c r="E2" s="22"/>
      <c r="F2" s="22"/>
      <c r="G2" s="22"/>
      <c r="H2" s="43"/>
      <c r="I2" s="22"/>
      <c r="J2" s="34"/>
      <c r="K2" s="34"/>
      <c r="L2" s="34"/>
      <c r="M2" s="34"/>
      <c r="R2" s="43"/>
      <c r="S2" s="22"/>
      <c r="T2" s="22"/>
      <c r="U2" s="22"/>
      <c r="V2" s="22"/>
      <c r="W2" s="22"/>
      <c r="X2" s="43"/>
      <c r="Y2" s="22"/>
      <c r="Z2" s="22"/>
      <c r="AA2" s="22"/>
      <c r="AB2" s="22"/>
      <c r="AC2" s="22"/>
      <c r="AD2" s="42"/>
    </row>
    <row r="3" spans="1:30" ht="12.75">
      <c r="A3" s="22"/>
      <c r="B3" s="45"/>
      <c r="C3" s="45"/>
      <c r="D3" s="45"/>
      <c r="E3" s="45"/>
      <c r="F3" s="45"/>
      <c r="G3" s="22"/>
      <c r="H3" s="22"/>
      <c r="I3" s="45"/>
      <c r="J3" s="47"/>
      <c r="K3" s="47"/>
      <c r="L3" s="47"/>
      <c r="M3" s="34"/>
      <c r="R3" s="22"/>
      <c r="S3" s="44"/>
      <c r="T3" s="22"/>
      <c r="U3" s="22"/>
      <c r="V3" s="22"/>
      <c r="W3" s="22"/>
      <c r="X3" s="22"/>
      <c r="Y3" s="45"/>
      <c r="Z3" s="45"/>
      <c r="AA3" s="45"/>
      <c r="AB3" s="22"/>
      <c r="AC3" s="22"/>
      <c r="AD3" s="42"/>
    </row>
    <row r="4" spans="1:30" ht="12.75">
      <c r="A4" s="22"/>
      <c r="B4" s="46"/>
      <c r="C4" s="46"/>
      <c r="D4" s="46"/>
      <c r="E4" s="46"/>
      <c r="F4" s="46"/>
      <c r="G4" s="22"/>
      <c r="H4" s="22"/>
      <c r="I4" s="46"/>
      <c r="J4" s="34"/>
      <c r="K4" s="34"/>
      <c r="L4" s="34"/>
      <c r="M4" s="34"/>
      <c r="R4" s="22"/>
      <c r="S4" s="44"/>
      <c r="T4" s="22"/>
      <c r="U4" s="22"/>
      <c r="V4" s="22"/>
      <c r="W4" s="22"/>
      <c r="X4" s="22"/>
      <c r="Y4" s="46"/>
      <c r="Z4" s="46"/>
      <c r="AA4" s="46"/>
      <c r="AB4" s="22"/>
      <c r="AC4" s="22"/>
      <c r="AD4" s="42"/>
    </row>
    <row r="5" spans="1:30" ht="12.75">
      <c r="A5" s="22"/>
      <c r="B5" s="46"/>
      <c r="C5" s="21"/>
      <c r="D5" s="21"/>
      <c r="E5" s="21"/>
      <c r="F5" s="22"/>
      <c r="G5" s="22"/>
      <c r="H5" s="22"/>
      <c r="I5" s="46"/>
      <c r="J5" s="41"/>
      <c r="K5" s="41"/>
      <c r="L5" s="41"/>
      <c r="M5" s="34"/>
      <c r="R5" s="22"/>
      <c r="S5" s="34"/>
      <c r="T5" s="34"/>
      <c r="U5" s="34"/>
      <c r="V5" s="34"/>
      <c r="W5" s="22"/>
      <c r="X5" s="22"/>
      <c r="Y5" s="46"/>
      <c r="Z5" s="21"/>
      <c r="AA5" s="21"/>
      <c r="AB5" s="22"/>
      <c r="AC5" s="22"/>
      <c r="AD5" s="42"/>
    </row>
    <row r="6" spans="1:30" ht="12.75">
      <c r="A6" s="22"/>
      <c r="B6" s="46"/>
      <c r="C6" s="21"/>
      <c r="D6" s="21"/>
      <c r="E6" s="21"/>
      <c r="F6" s="22"/>
      <c r="G6" s="22"/>
      <c r="H6" s="22"/>
      <c r="I6" s="46"/>
      <c r="J6" s="41"/>
      <c r="K6" s="41"/>
      <c r="L6" s="41"/>
      <c r="M6" s="34"/>
      <c r="R6" s="22"/>
      <c r="S6" s="46"/>
      <c r="T6" s="22"/>
      <c r="U6" s="22"/>
      <c r="V6" s="22"/>
      <c r="W6" s="22"/>
      <c r="X6" s="22"/>
      <c r="Y6" s="46"/>
      <c r="Z6" s="21"/>
      <c r="AA6" s="21"/>
      <c r="AB6" s="22"/>
      <c r="AC6" s="22"/>
      <c r="AD6" s="42"/>
    </row>
    <row r="7" spans="1:30" ht="12.75">
      <c r="A7" s="22"/>
      <c r="B7" s="46"/>
      <c r="C7" s="21"/>
      <c r="D7" s="21"/>
      <c r="E7" s="21"/>
      <c r="F7" s="22"/>
      <c r="G7" s="22"/>
      <c r="H7" s="22"/>
      <c r="I7" s="46"/>
      <c r="J7" s="41"/>
      <c r="K7" s="41"/>
      <c r="L7" s="41"/>
      <c r="M7" s="34"/>
      <c r="R7" s="34"/>
      <c r="S7" s="34"/>
      <c r="T7" s="34"/>
      <c r="U7" s="34"/>
      <c r="V7" s="42"/>
      <c r="W7" s="42"/>
      <c r="X7" s="22"/>
      <c r="Y7" s="46"/>
      <c r="Z7" s="21"/>
      <c r="AA7" s="21"/>
      <c r="AB7" s="22"/>
      <c r="AC7" s="22"/>
      <c r="AD7" s="42"/>
    </row>
    <row r="8" spans="1:30" ht="12.75">
      <c r="A8" s="22"/>
      <c r="B8" s="46"/>
      <c r="C8" s="21"/>
      <c r="D8" s="21"/>
      <c r="E8" s="21"/>
      <c r="F8" s="22"/>
      <c r="G8" s="22"/>
      <c r="H8" s="22"/>
      <c r="I8" s="46"/>
      <c r="J8" s="41"/>
      <c r="K8" s="41"/>
      <c r="L8" s="41"/>
      <c r="M8" s="34"/>
      <c r="R8" s="34"/>
      <c r="S8" s="34"/>
      <c r="T8" s="34"/>
      <c r="U8" s="34"/>
      <c r="V8" s="42"/>
      <c r="W8" s="42"/>
      <c r="X8" s="22"/>
      <c r="Y8" s="46"/>
      <c r="Z8" s="21"/>
      <c r="AA8" s="21"/>
      <c r="AB8" s="22"/>
      <c r="AC8" s="22"/>
      <c r="AD8" s="42"/>
    </row>
    <row r="9" spans="1:30" ht="12.75">
      <c r="A9" s="22"/>
      <c r="B9" s="46"/>
      <c r="C9" s="21"/>
      <c r="D9" s="21"/>
      <c r="E9" s="21"/>
      <c r="F9" s="22"/>
      <c r="G9" s="22"/>
      <c r="H9" s="22"/>
      <c r="I9" s="46"/>
      <c r="J9" s="41"/>
      <c r="K9" s="41"/>
      <c r="L9" s="41"/>
      <c r="M9" s="34"/>
      <c r="R9" s="34"/>
      <c r="S9" s="34"/>
      <c r="T9" s="34"/>
      <c r="U9" s="34"/>
      <c r="V9" s="42"/>
      <c r="W9" s="42"/>
      <c r="X9" s="22"/>
      <c r="Y9" s="46"/>
      <c r="Z9" s="21"/>
      <c r="AA9" s="21"/>
      <c r="AB9" s="22"/>
      <c r="AC9" s="22"/>
      <c r="AD9" s="42"/>
    </row>
    <row r="10" spans="1:30" ht="12.75">
      <c r="A10" s="22"/>
      <c r="B10" s="46"/>
      <c r="C10" s="21"/>
      <c r="D10" s="21"/>
      <c r="E10" s="21"/>
      <c r="F10" s="22"/>
      <c r="G10" s="22"/>
      <c r="H10" s="22"/>
      <c r="I10" s="46"/>
      <c r="J10" s="41"/>
      <c r="K10" s="41"/>
      <c r="L10" s="41"/>
      <c r="M10" s="34"/>
      <c r="R10" s="34"/>
      <c r="S10" s="34"/>
      <c r="T10" s="34"/>
      <c r="U10" s="34"/>
      <c r="V10" s="42"/>
      <c r="W10" s="42"/>
      <c r="X10" s="22"/>
      <c r="Y10" s="46"/>
      <c r="Z10" s="21"/>
      <c r="AA10" s="21"/>
      <c r="AB10" s="22"/>
      <c r="AC10" s="22"/>
      <c r="AD10" s="42"/>
    </row>
    <row r="11" spans="1:30" ht="12.75">
      <c r="A11" s="22"/>
      <c r="B11" s="46"/>
      <c r="C11" s="21"/>
      <c r="D11" s="21"/>
      <c r="E11" s="21"/>
      <c r="F11" s="22"/>
      <c r="G11" s="22"/>
      <c r="H11" s="22"/>
      <c r="I11" s="46"/>
      <c r="J11" s="41"/>
      <c r="K11" s="41"/>
      <c r="L11" s="41"/>
      <c r="M11" s="34"/>
      <c r="R11" s="34"/>
      <c r="S11" s="34"/>
      <c r="T11" s="34"/>
      <c r="U11" s="34"/>
      <c r="V11" s="42"/>
      <c r="W11" s="42"/>
      <c r="X11" s="22"/>
      <c r="Y11" s="46"/>
      <c r="Z11" s="21"/>
      <c r="AA11" s="21"/>
      <c r="AB11" s="22"/>
      <c r="AC11" s="22"/>
      <c r="AD11" s="42"/>
    </row>
    <row r="12" spans="1:30" ht="12.75">
      <c r="A12" s="22"/>
      <c r="B12" s="46"/>
      <c r="C12" s="21"/>
      <c r="D12" s="21"/>
      <c r="E12" s="21"/>
      <c r="F12" s="22"/>
      <c r="G12" s="22"/>
      <c r="H12" s="22"/>
      <c r="I12" s="46"/>
      <c r="J12" s="41"/>
      <c r="K12" s="41"/>
      <c r="L12" s="41"/>
      <c r="M12" s="34"/>
      <c r="R12" s="34"/>
      <c r="S12" s="34"/>
      <c r="T12" s="34"/>
      <c r="U12" s="34"/>
      <c r="V12" s="42"/>
      <c r="W12" s="42"/>
      <c r="X12" s="22"/>
      <c r="Y12" s="46"/>
      <c r="Z12" s="21"/>
      <c r="AA12" s="21"/>
      <c r="AB12" s="22"/>
      <c r="AC12" s="22"/>
      <c r="AD12" s="42"/>
    </row>
    <row r="13" spans="1:30" ht="12.75">
      <c r="A13" s="22"/>
      <c r="B13" s="46"/>
      <c r="C13" s="21"/>
      <c r="D13" s="21"/>
      <c r="E13" s="21"/>
      <c r="F13" s="22"/>
      <c r="G13" s="22"/>
      <c r="H13" s="22"/>
      <c r="I13" s="46"/>
      <c r="J13" s="41"/>
      <c r="K13" s="41"/>
      <c r="L13" s="41"/>
      <c r="M13" s="34"/>
      <c r="R13" s="34"/>
      <c r="S13" s="34"/>
      <c r="T13" s="34"/>
      <c r="U13" s="34"/>
      <c r="V13" s="42"/>
      <c r="W13" s="42"/>
      <c r="X13" s="22"/>
      <c r="Y13" s="46"/>
      <c r="Z13" s="21"/>
      <c r="AA13" s="21"/>
      <c r="AB13" s="22"/>
      <c r="AC13" s="22"/>
      <c r="AD13" s="42"/>
    </row>
    <row r="14" spans="1:30" ht="12.75">
      <c r="A14" s="22"/>
      <c r="B14" s="46"/>
      <c r="C14" s="21"/>
      <c r="D14" s="21"/>
      <c r="E14" s="21"/>
      <c r="F14" s="22"/>
      <c r="G14" s="22"/>
      <c r="H14" s="22"/>
      <c r="I14" s="46"/>
      <c r="J14" s="41"/>
      <c r="K14" s="41"/>
      <c r="L14" s="41"/>
      <c r="M14" s="34"/>
      <c r="R14" s="34"/>
      <c r="S14" s="34"/>
      <c r="T14" s="34"/>
      <c r="U14" s="34"/>
      <c r="V14" s="42"/>
      <c r="W14" s="42"/>
      <c r="X14" s="22"/>
      <c r="Y14" s="46"/>
      <c r="Z14" s="21"/>
      <c r="AA14" s="21"/>
      <c r="AB14" s="22"/>
      <c r="AC14" s="22"/>
      <c r="AD14" s="42"/>
    </row>
    <row r="15" spans="1:30" ht="12.75">
      <c r="A15" s="22"/>
      <c r="B15" s="46"/>
      <c r="C15" s="21"/>
      <c r="D15" s="21"/>
      <c r="E15" s="21"/>
      <c r="F15" s="22"/>
      <c r="G15" s="22"/>
      <c r="H15" s="22"/>
      <c r="I15" s="46"/>
      <c r="J15" s="41"/>
      <c r="K15" s="41"/>
      <c r="L15" s="41"/>
      <c r="M15" s="34"/>
      <c r="R15" s="34"/>
      <c r="S15" s="34"/>
      <c r="T15" s="34"/>
      <c r="U15" s="34"/>
      <c r="V15" s="42"/>
      <c r="W15" s="42"/>
      <c r="X15" s="22"/>
      <c r="Y15" s="46"/>
      <c r="Z15" s="21"/>
      <c r="AA15" s="21"/>
      <c r="AB15" s="22"/>
      <c r="AC15" s="22"/>
      <c r="AD15" s="42"/>
    </row>
    <row r="16" spans="1:30" ht="12.75">
      <c r="A16" s="22"/>
      <c r="B16" s="46"/>
      <c r="C16" s="21"/>
      <c r="D16" s="21"/>
      <c r="E16" s="21"/>
      <c r="F16" s="22"/>
      <c r="G16" s="22"/>
      <c r="H16" s="22"/>
      <c r="I16" s="46"/>
      <c r="J16" s="41"/>
      <c r="K16" s="41"/>
      <c r="L16" s="41"/>
      <c r="M16" s="34"/>
      <c r="R16" s="34"/>
      <c r="S16" s="34"/>
      <c r="T16" s="34"/>
      <c r="U16" s="34"/>
      <c r="V16" s="42"/>
      <c r="W16" s="42"/>
      <c r="X16" s="22"/>
      <c r="Y16" s="22"/>
      <c r="Z16" s="22"/>
      <c r="AA16" s="22"/>
      <c r="AB16" s="22"/>
      <c r="AC16" s="22"/>
      <c r="AD16" s="42"/>
    </row>
    <row r="17" spans="8:13" ht="12.75">
      <c r="H17" s="2"/>
      <c r="I17" s="23"/>
      <c r="J17" s="1"/>
      <c r="K17" s="41"/>
      <c r="L17" s="1"/>
      <c r="M17" s="16"/>
    </row>
    <row r="18" spans="8:13" ht="12.75">
      <c r="H18" s="2"/>
      <c r="I18" s="23"/>
      <c r="J18" s="42"/>
      <c r="K18" s="42"/>
      <c r="L18" s="41"/>
      <c r="M18" s="34"/>
    </row>
    <row r="19" spans="2:6" ht="12.75">
      <c r="B19" s="23"/>
      <c r="C19" s="21"/>
      <c r="D19" s="21"/>
      <c r="E19" s="14"/>
      <c r="F19" s="22"/>
    </row>
    <row r="20" spans="23:80" ht="13.5" thickBot="1">
      <c r="W20" s="57"/>
      <c r="X20" s="58"/>
      <c r="Y20" s="58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13:80" ht="13.5" thickBot="1">
      <c r="M21" s="37" t="s">
        <v>19</v>
      </c>
      <c r="N21" s="35"/>
      <c r="O21" s="35"/>
      <c r="P21" s="35"/>
      <c r="Q21" s="35"/>
      <c r="R21" s="35"/>
      <c r="S21" s="51" t="s">
        <v>18</v>
      </c>
      <c r="T21" s="52"/>
      <c r="U21" s="53" t="s">
        <v>20</v>
      </c>
      <c r="V21" s="54"/>
      <c r="W21" s="55"/>
      <c r="X21" s="54"/>
      <c r="Y21" s="56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8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8"/>
      <c r="BZ21" s="42"/>
      <c r="CA21" s="48"/>
      <c r="CB21" s="42"/>
    </row>
    <row r="22" spans="9:80" ht="15">
      <c r="I22" s="2"/>
      <c r="J22" s="24" t="s">
        <v>9</v>
      </c>
      <c r="K22" s="25" t="s">
        <v>10</v>
      </c>
      <c r="L22" s="59" t="s">
        <v>16</v>
      </c>
      <c r="M22" s="24" t="s">
        <v>3</v>
      </c>
      <c r="N22" s="25" t="s">
        <v>23</v>
      </c>
      <c r="O22" s="25" t="s">
        <v>24</v>
      </c>
      <c r="P22" s="25" t="s">
        <v>12</v>
      </c>
      <c r="Q22" s="25" t="s">
        <v>13</v>
      </c>
      <c r="R22" s="63" t="s">
        <v>25</v>
      </c>
      <c r="S22" s="61" t="s">
        <v>14</v>
      </c>
      <c r="T22" s="59" t="s">
        <v>26</v>
      </c>
      <c r="U22" s="24" t="s">
        <v>27</v>
      </c>
      <c r="V22" s="26" t="s">
        <v>28</v>
      </c>
      <c r="W22" s="26" t="s">
        <v>29</v>
      </c>
      <c r="X22" s="26" t="s">
        <v>30</v>
      </c>
      <c r="Y22" s="27" t="s">
        <v>31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</row>
    <row r="23" spans="9:80" ht="15.75" thickBot="1">
      <c r="I23" s="2"/>
      <c r="J23" s="28" t="s">
        <v>1</v>
      </c>
      <c r="K23" s="29" t="s">
        <v>11</v>
      </c>
      <c r="L23" s="60" t="s">
        <v>32</v>
      </c>
      <c r="M23" s="28" t="s">
        <v>21</v>
      </c>
      <c r="N23" s="29" t="s">
        <v>21</v>
      </c>
      <c r="O23" s="29" t="s">
        <v>21</v>
      </c>
      <c r="P23" s="29" t="s">
        <v>21</v>
      </c>
      <c r="Q23" s="29" t="s">
        <v>21</v>
      </c>
      <c r="R23" s="64" t="s">
        <v>2</v>
      </c>
      <c r="S23" s="62" t="s">
        <v>22</v>
      </c>
      <c r="T23" s="60" t="s">
        <v>2</v>
      </c>
      <c r="U23" s="28" t="s">
        <v>0</v>
      </c>
      <c r="V23" s="30" t="s">
        <v>0</v>
      </c>
      <c r="W23" s="30" t="s">
        <v>0</v>
      </c>
      <c r="X23" s="30" t="s">
        <v>0</v>
      </c>
      <c r="Y23" s="31" t="s">
        <v>0</v>
      </c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7:80" ht="13.5" thickTop="1">
      <c r="G24" s="20"/>
      <c r="H24" s="18"/>
      <c r="I24" s="19"/>
      <c r="T24" s="36"/>
      <c r="U24" s="36"/>
      <c r="V24" s="36"/>
      <c r="W24" s="36"/>
      <c r="X24" s="36"/>
      <c r="Y24" s="36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50"/>
      <c r="CA24" s="42"/>
      <c r="CB24" s="50"/>
    </row>
    <row r="25" spans="7:80" ht="12.75">
      <c r="G25" s="20"/>
      <c r="H25" s="18"/>
      <c r="I25" s="19"/>
      <c r="T25" s="36"/>
      <c r="U25" s="36"/>
      <c r="V25" s="36"/>
      <c r="W25" s="36"/>
      <c r="X25" s="36"/>
      <c r="Y25" s="36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50"/>
      <c r="CA25" s="42"/>
      <c r="CB25" s="50"/>
    </row>
    <row r="26" spans="9:80" ht="12.75">
      <c r="I26" s="14"/>
      <c r="J26" s="17">
        <v>0</v>
      </c>
      <c r="K26" s="17">
        <f>Data!$D$6+J26*(Data!$D$7-Data!$D$6)/200</f>
        <v>1</v>
      </c>
      <c r="L26" s="17">
        <f>2*PI()*K26</f>
        <v>6.283185307179586</v>
      </c>
      <c r="M26" s="17">
        <f>Data!$D$3</f>
        <v>5</v>
      </c>
      <c r="N26" s="17">
        <f>L26*Data!$D$4*0.001</f>
        <v>0.07539822368615504</v>
      </c>
      <c r="O26" s="17">
        <f>1/(L26*Data!$D$5*0.000001)</f>
        <v>79577.47154594767</v>
      </c>
      <c r="P26" s="17">
        <f>N26-O26</f>
        <v>-79577.39614772398</v>
      </c>
      <c r="Q26" s="17">
        <f>SQRT(M26^2+P26^2)</f>
        <v>79577.39630480375</v>
      </c>
      <c r="R26" s="17">
        <f>(180/PI())*ATAN2(M26,P26)</f>
        <v>-89.99639999659381</v>
      </c>
      <c r="S26" s="17">
        <f>Data!$D$8/TK!Q26</f>
        <v>0.00012566382495975609</v>
      </c>
      <c r="T26" s="17">
        <f>-R26</f>
        <v>89.99639999659381</v>
      </c>
      <c r="U26" s="17">
        <f>M26*S26</f>
        <v>0.0006283191247987805</v>
      </c>
      <c r="V26" s="33">
        <f>N26*S26</f>
        <v>9.474829183573521E-06</v>
      </c>
      <c r="W26" s="33">
        <f>O26*S26</f>
        <v>10.00000945508994</v>
      </c>
      <c r="X26" s="33">
        <f>V26-W26</f>
        <v>-9.999999980260755</v>
      </c>
      <c r="Y26" s="33">
        <f>ABS(X26)</f>
        <v>9.999999980260755</v>
      </c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</row>
    <row r="27" spans="9:80" ht="12.75">
      <c r="I27" s="14"/>
      <c r="J27" s="17">
        <v>1</v>
      </c>
      <c r="K27" s="17">
        <f>Data!$D$6+J27*(Data!$D$7-Data!$D$6)/200</f>
        <v>10.995</v>
      </c>
      <c r="L27" s="17">
        <f aca="true" t="shared" si="0" ref="L27:L90">2*PI()*K27</f>
        <v>69.08362245243954</v>
      </c>
      <c r="M27" s="17">
        <f>Data!$D$3</f>
        <v>5</v>
      </c>
      <c r="N27" s="17">
        <f>L27*Data!$D$4*0.001</f>
        <v>0.8290034694292745</v>
      </c>
      <c r="O27" s="17">
        <f>1/(L27*Data!$D$5*0.000001)</f>
        <v>7237.605415729667</v>
      </c>
      <c r="P27" s="17">
        <f aca="true" t="shared" si="1" ref="P27:P90">N27-O27</f>
        <v>-7236.7764122602375</v>
      </c>
      <c r="Q27" s="17">
        <f aca="true" t="shared" si="2" ref="Q27:Q90">SQRT(M27^2+P27^2)</f>
        <v>7236.778139548438</v>
      </c>
      <c r="R27" s="17">
        <f aca="true" t="shared" si="3" ref="R27:R90">(180/PI())*ATAN2(M27,P27)</f>
        <v>-89.96041347201287</v>
      </c>
      <c r="S27" s="17">
        <f>Data!$D$8/TK!Q27</f>
        <v>0.0013818303956771546</v>
      </c>
      <c r="T27" s="17">
        <f aca="true" t="shared" si="4" ref="T27:T90">-R27</f>
        <v>89.96041347201287</v>
      </c>
      <c r="U27" s="17">
        <f aca="true" t="shared" si="5" ref="U27:U90">M27*S27</f>
        <v>0.006909151978385773</v>
      </c>
      <c r="V27" s="33">
        <f aca="true" t="shared" si="6" ref="V27:V90">N27*S27</f>
        <v>0.0011455421921791882</v>
      </c>
      <c r="W27" s="33">
        <f aca="true" t="shared" si="7" ref="W27:W90">O27*S27</f>
        <v>10.001143155372842</v>
      </c>
      <c r="X27" s="33">
        <f aca="true" t="shared" si="8" ref="X27:X90">V27-W27</f>
        <v>-9.999997613180664</v>
      </c>
      <c r="Y27" s="33">
        <f aca="true" t="shared" si="9" ref="Y27:Y90">ABS(X27)</f>
        <v>9.999997613180664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9:80" ht="12.75">
      <c r="I28" s="14"/>
      <c r="J28" s="17">
        <v>2</v>
      </c>
      <c r="K28" s="17">
        <f>Data!$D$6+J28*(Data!$D$7-Data!$D$6)/200</f>
        <v>20.99</v>
      </c>
      <c r="L28" s="17">
        <f t="shared" si="0"/>
        <v>131.88405959769952</v>
      </c>
      <c r="M28" s="17">
        <f>Data!$D$3</f>
        <v>5</v>
      </c>
      <c r="N28" s="17">
        <f>L28*Data!$D$4*0.001</f>
        <v>1.5826087151723942</v>
      </c>
      <c r="O28" s="17">
        <f>1/(L28*Data!$D$5*0.000001)</f>
        <v>3791.2087444472445</v>
      </c>
      <c r="P28" s="17">
        <f t="shared" si="1"/>
        <v>-3789.6261357320723</v>
      </c>
      <c r="Q28" s="17">
        <f t="shared" si="2"/>
        <v>3789.629434209049</v>
      </c>
      <c r="R28" s="17">
        <f t="shared" si="3"/>
        <v>-89.92440448712583</v>
      </c>
      <c r="S28" s="17">
        <f>Data!$D$8/TK!Q28</f>
        <v>0.002638780433181627</v>
      </c>
      <c r="T28" s="17">
        <f t="shared" si="4"/>
        <v>89.92440448712583</v>
      </c>
      <c r="U28" s="17">
        <f t="shared" si="5"/>
        <v>0.013193902165908135</v>
      </c>
      <c r="V28" s="33">
        <f t="shared" si="6"/>
        <v>0.004176156910979629</v>
      </c>
      <c r="W28" s="33">
        <f t="shared" si="7"/>
        <v>10.004167452954473</v>
      </c>
      <c r="X28" s="33">
        <f t="shared" si="8"/>
        <v>-9.999991296043493</v>
      </c>
      <c r="Y28" s="33">
        <f t="shared" si="9"/>
        <v>9.999991296043493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</row>
    <row r="29" spans="9:80" ht="12.75">
      <c r="I29" s="14"/>
      <c r="J29" s="17">
        <v>3</v>
      </c>
      <c r="K29" s="17">
        <f>Data!$D$6+J29*(Data!$D$7-Data!$D$6)/200</f>
        <v>30.985</v>
      </c>
      <c r="L29" s="17">
        <f t="shared" si="0"/>
        <v>194.68449674295948</v>
      </c>
      <c r="M29" s="17">
        <f>Data!$D$3</f>
        <v>5</v>
      </c>
      <c r="N29" s="17">
        <f>L29*Data!$D$4*0.001</f>
        <v>2.3362139609155137</v>
      </c>
      <c r="O29" s="17">
        <f>1/(L29*Data!$D$5*0.000001)</f>
        <v>2568.25791660312</v>
      </c>
      <c r="P29" s="17">
        <f t="shared" si="1"/>
        <v>-2565.9217026422048</v>
      </c>
      <c r="Q29" s="17">
        <f t="shared" si="2"/>
        <v>2565.926574181395</v>
      </c>
      <c r="R29" s="17">
        <f t="shared" si="3"/>
        <v>-89.88835258118986</v>
      </c>
      <c r="S29" s="17">
        <f>Data!$D$8/TK!Q29</f>
        <v>0.0038972276528178866</v>
      </c>
      <c r="T29" s="17">
        <f t="shared" si="4"/>
        <v>89.88835258118986</v>
      </c>
      <c r="U29" s="17">
        <f t="shared" si="5"/>
        <v>0.019486138264089434</v>
      </c>
      <c r="V29" s="33">
        <f t="shared" si="6"/>
        <v>0.009104757651379145</v>
      </c>
      <c r="W29" s="33">
        <f t="shared" si="7"/>
        <v>10.009085772154133</v>
      </c>
      <c r="X29" s="33">
        <f t="shared" si="8"/>
        <v>-9.999981014502755</v>
      </c>
      <c r="Y29" s="33">
        <f t="shared" si="9"/>
        <v>9.999981014502755</v>
      </c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</row>
    <row r="30" spans="9:80" ht="12.75">
      <c r="I30" s="14"/>
      <c r="J30" s="17">
        <v>4</v>
      </c>
      <c r="K30" s="17">
        <f>Data!$D$6+J30*(Data!$D$7-Data!$D$6)/200</f>
        <v>40.98</v>
      </c>
      <c r="L30" s="17">
        <f t="shared" si="0"/>
        <v>257.4849338882194</v>
      </c>
      <c r="M30" s="17">
        <f>Data!$D$3</f>
        <v>5</v>
      </c>
      <c r="N30" s="17">
        <f>L30*Data!$D$4*0.001</f>
        <v>3.089819206658633</v>
      </c>
      <c r="O30" s="17">
        <f>1/(L30*Data!$D$5*0.000001)</f>
        <v>1941.8611895058</v>
      </c>
      <c r="P30" s="17">
        <f t="shared" si="1"/>
        <v>-1938.7713702991414</v>
      </c>
      <c r="Q30" s="17">
        <f t="shared" si="2"/>
        <v>1938.7778176706095</v>
      </c>
      <c r="R30" s="17">
        <f t="shared" si="3"/>
        <v>-89.85223721227108</v>
      </c>
      <c r="S30" s="17">
        <f>Data!$D$8/TK!Q30</f>
        <v>0.005157888598093585</v>
      </c>
      <c r="T30" s="17">
        <f t="shared" si="4"/>
        <v>89.85223721227108</v>
      </c>
      <c r="U30" s="17">
        <f t="shared" si="5"/>
        <v>0.025789442990467926</v>
      </c>
      <c r="V30" s="33">
        <f t="shared" si="6"/>
        <v>0.015936943256195133</v>
      </c>
      <c r="W30" s="33">
        <f t="shared" si="7"/>
        <v>10.015903688432413</v>
      </c>
      <c r="X30" s="33">
        <f t="shared" si="8"/>
        <v>-9.999966745176218</v>
      </c>
      <c r="Y30" s="33">
        <f t="shared" si="9"/>
        <v>9.999966745176218</v>
      </c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9:80" ht="12.75">
      <c r="I31" s="14"/>
      <c r="J31" s="17">
        <v>5</v>
      </c>
      <c r="K31" s="17">
        <f>Data!$D$6+J31*(Data!$D$7-Data!$D$6)/200</f>
        <v>50.975</v>
      </c>
      <c r="L31" s="17">
        <f t="shared" si="0"/>
        <v>320.2853710334794</v>
      </c>
      <c r="M31" s="17">
        <f>Data!$D$3</f>
        <v>5</v>
      </c>
      <c r="N31" s="17">
        <f>L31*Data!$D$4*0.001</f>
        <v>3.843424452401753</v>
      </c>
      <c r="O31" s="17">
        <f>1/(L31*Data!$D$5*0.000001)</f>
        <v>1561.1078282677327</v>
      </c>
      <c r="P31" s="17">
        <f t="shared" si="1"/>
        <v>-1557.264403815331</v>
      </c>
      <c r="Q31" s="17">
        <f t="shared" si="2"/>
        <v>1557.2724306910202</v>
      </c>
      <c r="R31" s="17">
        <f t="shared" si="3"/>
        <v>-89.81603771817075</v>
      </c>
      <c r="S31" s="17">
        <f>Data!$D$8/TK!Q31</f>
        <v>0.006421484001718714</v>
      </c>
      <c r="T31" s="17">
        <f t="shared" si="4"/>
        <v>89.81603771817075</v>
      </c>
      <c r="U31" s="17">
        <f t="shared" si="5"/>
        <v>0.03210742000859357</v>
      </c>
      <c r="V31" s="33">
        <f t="shared" si="6"/>
        <v>0.024680488632912365</v>
      </c>
      <c r="W31" s="33">
        <f t="shared" si="7"/>
        <v>10.02462894417909</v>
      </c>
      <c r="X31" s="33">
        <f t="shared" si="8"/>
        <v>-9.999948455546178</v>
      </c>
      <c r="Y31" s="33">
        <f t="shared" si="9"/>
        <v>9.999948455546178</v>
      </c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</row>
    <row r="32" spans="9:80" ht="12.75">
      <c r="I32" s="14"/>
      <c r="J32" s="17">
        <v>6</v>
      </c>
      <c r="K32" s="17">
        <f>Data!$D$6+J32*(Data!$D$7-Data!$D$6)/200</f>
        <v>60.97</v>
      </c>
      <c r="L32" s="17">
        <f t="shared" si="0"/>
        <v>383.08580817873934</v>
      </c>
      <c r="M32" s="17">
        <f>Data!$D$3</f>
        <v>5</v>
      </c>
      <c r="N32" s="17">
        <f>L32*Data!$D$4*0.001</f>
        <v>4.597029698144872</v>
      </c>
      <c r="O32" s="17">
        <f>1/(L32*Data!$D$5*0.000001)</f>
        <v>1305.1906108897438</v>
      </c>
      <c r="P32" s="17">
        <f t="shared" si="1"/>
        <v>-1300.5935811915988</v>
      </c>
      <c r="Q32" s="17">
        <f t="shared" si="2"/>
        <v>1300.6031921523136</v>
      </c>
      <c r="R32" s="17">
        <f t="shared" si="3"/>
        <v>-89.7797332768729</v>
      </c>
      <c r="S32" s="17">
        <f>Data!$D$8/TK!Q32</f>
        <v>0.0076887401632864056</v>
      </c>
      <c r="T32" s="17">
        <f t="shared" si="4"/>
        <v>89.7797332768729</v>
      </c>
      <c r="U32" s="17">
        <f t="shared" si="5"/>
        <v>0.03844370081643203</v>
      </c>
      <c r="V32" s="33">
        <f t="shared" si="6"/>
        <v>0.03534536687194686</v>
      </c>
      <c r="W32" s="33">
        <f t="shared" si="7"/>
        <v>10.035271470692292</v>
      </c>
      <c r="X32" s="33">
        <f t="shared" si="8"/>
        <v>-9.999926103820345</v>
      </c>
      <c r="Y32" s="33">
        <f t="shared" si="9"/>
        <v>9.999926103820345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</row>
    <row r="33" spans="1:80" ht="12.75">
      <c r="A33" s="38"/>
      <c r="B33" s="38"/>
      <c r="C33" s="38"/>
      <c r="D33" s="38"/>
      <c r="E33" s="38"/>
      <c r="F33" s="38"/>
      <c r="I33" s="14"/>
      <c r="J33" s="17">
        <v>7</v>
      </c>
      <c r="K33" s="17">
        <f>Data!$D$6+J33*(Data!$D$7-Data!$D$6)/200</f>
        <v>70.965</v>
      </c>
      <c r="L33" s="17">
        <f t="shared" si="0"/>
        <v>445.88624532399933</v>
      </c>
      <c r="M33" s="17">
        <f>Data!$D$3</f>
        <v>5</v>
      </c>
      <c r="N33" s="17">
        <f>L33*Data!$D$4*0.001</f>
        <v>5.350634943887991</v>
      </c>
      <c r="O33" s="17">
        <f>1/(L33*Data!$D$5*0.000001)</f>
        <v>1121.3622425977267</v>
      </c>
      <c r="P33" s="17">
        <f t="shared" si="1"/>
        <v>-1116.0116076538386</v>
      </c>
      <c r="Q33" s="17">
        <f t="shared" si="2"/>
        <v>1116.02280819798</v>
      </c>
      <c r="R33" s="17">
        <f t="shared" si="3"/>
        <v>-89.74330286635347</v>
      </c>
      <c r="S33" s="17">
        <f>Data!$D$8/TK!Q33</f>
        <v>0.008960390349142417</v>
      </c>
      <c r="T33" s="17">
        <f t="shared" si="4"/>
        <v>89.74330286635347</v>
      </c>
      <c r="U33" s="17">
        <f t="shared" si="5"/>
        <v>0.04480195174571208</v>
      </c>
      <c r="V33" s="33">
        <f t="shared" si="6"/>
        <v>0.04794377771299813</v>
      </c>
      <c r="W33" s="33">
        <f t="shared" si="7"/>
        <v>10.047843416465367</v>
      </c>
      <c r="X33" s="33">
        <f t="shared" si="8"/>
        <v>-9.99989963875237</v>
      </c>
      <c r="Y33" s="33">
        <f t="shared" si="9"/>
        <v>9.99989963875237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</row>
    <row r="34" spans="9:80" ht="12.75">
      <c r="I34" s="14"/>
      <c r="J34" s="17">
        <v>8</v>
      </c>
      <c r="K34" s="17">
        <f>Data!$D$6+J34*(Data!$D$7-Data!$D$6)/200</f>
        <v>80.96</v>
      </c>
      <c r="L34" s="17">
        <f t="shared" si="0"/>
        <v>508.68668246925927</v>
      </c>
      <c r="M34" s="17">
        <f>Data!$D$3</f>
        <v>5</v>
      </c>
      <c r="N34" s="17">
        <f>L34*Data!$D$4*0.001</f>
        <v>6.104240189631112</v>
      </c>
      <c r="O34" s="17">
        <f>1/(L34*Data!$D$5*0.000001)</f>
        <v>982.9233145497491</v>
      </c>
      <c r="P34" s="17">
        <f t="shared" si="1"/>
        <v>-976.819074360118</v>
      </c>
      <c r="Q34" s="17">
        <f t="shared" si="2"/>
        <v>976.8318709142109</v>
      </c>
      <c r="R34" s="17">
        <f t="shared" si="3"/>
        <v>-89.70672522358711</v>
      </c>
      <c r="S34" s="17">
        <f>Data!$D$8/TK!Q34</f>
        <v>0.010237176220142226</v>
      </c>
      <c r="T34" s="17">
        <f t="shared" si="4"/>
        <v>89.70672522358711</v>
      </c>
      <c r="U34" s="17">
        <f t="shared" si="5"/>
        <v>0.05118588110071113</v>
      </c>
      <c r="V34" s="33">
        <f t="shared" si="6"/>
        <v>0.06249018251132809</v>
      </c>
      <c r="W34" s="33">
        <f t="shared" si="7"/>
        <v>10.062359181932068</v>
      </c>
      <c r="X34" s="33">
        <f t="shared" si="8"/>
        <v>-9.999868999420741</v>
      </c>
      <c r="Y34" s="33">
        <f t="shared" si="9"/>
        <v>9.999868999420741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</row>
    <row r="35" spans="9:80" ht="12.75">
      <c r="I35" s="14"/>
      <c r="J35" s="17">
        <v>9</v>
      </c>
      <c r="K35" s="17">
        <f>Data!$D$6+J35*(Data!$D$7-Data!$D$6)/200</f>
        <v>90.955</v>
      </c>
      <c r="L35" s="17">
        <f t="shared" si="0"/>
        <v>571.4871196145192</v>
      </c>
      <c r="M35" s="17">
        <f>Data!$D$3</f>
        <v>5</v>
      </c>
      <c r="N35" s="17">
        <f>L35*Data!$D$4*0.001</f>
        <v>6.857845435374231</v>
      </c>
      <c r="O35" s="17">
        <f>1/(L35*Data!$D$5*0.000001)</f>
        <v>874.9103572750006</v>
      </c>
      <c r="P35" s="17">
        <f t="shared" si="1"/>
        <v>-868.0525118396264</v>
      </c>
      <c r="Q35" s="17">
        <f t="shared" si="2"/>
        <v>868.0669117706796</v>
      </c>
      <c r="R35" s="17">
        <f t="shared" si="3"/>
        <v>-89.66997880258221</v>
      </c>
      <c r="S35" s="17">
        <f>Data!$D$8/TK!Q35</f>
        <v>0.01151984929318644</v>
      </c>
      <c r="T35" s="17">
        <f t="shared" si="4"/>
        <v>89.66997880258221</v>
      </c>
      <c r="U35" s="17">
        <f t="shared" si="5"/>
        <v>0.0575992464659322</v>
      </c>
      <c r="V35" s="33">
        <f t="shared" si="6"/>
        <v>0.0790013458914777</v>
      </c>
      <c r="W35" s="33">
        <f t="shared" si="7"/>
        <v>10.078835460855911</v>
      </c>
      <c r="X35" s="33">
        <f t="shared" si="8"/>
        <v>-9.999834114964434</v>
      </c>
      <c r="Y35" s="33">
        <f t="shared" si="9"/>
        <v>9.999834114964434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</row>
    <row r="36" spans="9:80" ht="12.75">
      <c r="I36" s="15"/>
      <c r="J36" s="17">
        <v>10</v>
      </c>
      <c r="K36" s="17">
        <f>Data!$D$6+J36*(Data!$D$7-Data!$D$6)/200</f>
        <v>100.95</v>
      </c>
      <c r="L36" s="17">
        <f t="shared" si="0"/>
        <v>634.2875567597792</v>
      </c>
      <c r="M36" s="17">
        <f>Data!$D$3</f>
        <v>5</v>
      </c>
      <c r="N36" s="17">
        <f>L36*Data!$D$4*0.001</f>
        <v>7.611450681117351</v>
      </c>
      <c r="O36" s="17">
        <f>1/(L36*Data!$D$5*0.000001)</f>
        <v>788.285998473974</v>
      </c>
      <c r="P36" s="17">
        <f t="shared" si="1"/>
        <v>-780.6745477928566</v>
      </c>
      <c r="Q36" s="17">
        <f t="shared" si="2"/>
        <v>780.6905594226058</v>
      </c>
      <c r="R36" s="17">
        <f t="shared" si="3"/>
        <v>-89.63304173126767</v>
      </c>
      <c r="S36" s="17">
        <f>Data!$D$8/TK!Q36</f>
        <v>0.012809172442658896</v>
      </c>
      <c r="T36" s="17">
        <f t="shared" si="4"/>
        <v>89.63304173126767</v>
      </c>
      <c r="U36" s="17">
        <f t="shared" si="5"/>
        <v>0.06404586221329447</v>
      </c>
      <c r="V36" s="33">
        <f t="shared" si="6"/>
        <v>0.09749638431322566</v>
      </c>
      <c r="W36" s="33">
        <f t="shared" si="7"/>
        <v>10.09729128858668</v>
      </c>
      <c r="X36" s="33">
        <f t="shared" si="8"/>
        <v>-9.999794904273454</v>
      </c>
      <c r="Y36" s="33">
        <f t="shared" si="9"/>
        <v>9.999794904273454</v>
      </c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</row>
    <row r="37" spans="9:80" ht="12.75">
      <c r="I37" s="15"/>
      <c r="J37" s="17">
        <v>11</v>
      </c>
      <c r="K37" s="17">
        <f>Data!$D$6+J37*(Data!$D$7-Data!$D$6)/200</f>
        <v>110.945</v>
      </c>
      <c r="L37" s="17">
        <f t="shared" si="0"/>
        <v>697.0879939050392</v>
      </c>
      <c r="M37" s="17">
        <f>Data!$D$3</f>
        <v>5</v>
      </c>
      <c r="N37" s="17">
        <f>L37*Data!$D$4*0.001</f>
        <v>8.365055926860471</v>
      </c>
      <c r="O37" s="17">
        <f>1/(L37*Data!$D$5*0.000001)</f>
        <v>717.2695619085823</v>
      </c>
      <c r="P37" s="17">
        <f t="shared" si="1"/>
        <v>-708.9045059817219</v>
      </c>
      <c r="Q37" s="17">
        <f t="shared" si="2"/>
        <v>708.9221386028152</v>
      </c>
      <c r="R37" s="17">
        <f t="shared" si="3"/>
        <v>-89.59589176704735</v>
      </c>
      <c r="S37" s="17">
        <f>Data!$D$8/TK!Q37</f>
        <v>0.014105921448170007</v>
      </c>
      <c r="T37" s="17">
        <f t="shared" si="4"/>
        <v>89.59589176704735</v>
      </c>
      <c r="U37" s="17">
        <f t="shared" si="5"/>
        <v>0.07052960724085003</v>
      </c>
      <c r="V37" s="33">
        <f t="shared" si="6"/>
        <v>0.11799682181384276</v>
      </c>
      <c r="W37" s="33">
        <f t="shared" si="7"/>
        <v>10.117748097445777</v>
      </c>
      <c r="X37" s="33">
        <f t="shared" si="8"/>
        <v>-9.999751275631933</v>
      </c>
      <c r="Y37" s="33">
        <f t="shared" si="9"/>
        <v>9.999751275631933</v>
      </c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</row>
    <row r="38" spans="10:80" ht="12.75">
      <c r="J38" s="17">
        <v>12</v>
      </c>
      <c r="K38" s="17">
        <f>Data!$D$6+J38*(Data!$D$7-Data!$D$6)/200</f>
        <v>120.94</v>
      </c>
      <c r="L38" s="17">
        <f t="shared" si="0"/>
        <v>759.8884310502991</v>
      </c>
      <c r="M38" s="17">
        <f>Data!$D$3</f>
        <v>5</v>
      </c>
      <c r="N38" s="17">
        <f>L38*Data!$D$4*0.001</f>
        <v>9.11866117260359</v>
      </c>
      <c r="O38" s="17">
        <f>1/(L38*Data!$D$5*0.000001)</f>
        <v>657.9913307916956</v>
      </c>
      <c r="P38" s="17">
        <f t="shared" si="1"/>
        <v>-648.8726696190921</v>
      </c>
      <c r="Q38" s="17">
        <f t="shared" si="2"/>
        <v>648.8919335132834</v>
      </c>
      <c r="R38" s="17">
        <f t="shared" si="3"/>
        <v>-89.55850625082842</v>
      </c>
      <c r="S38" s="17">
        <f>Data!$D$8/TK!Q38</f>
        <v>0.01541088659533366</v>
      </c>
      <c r="T38" s="17">
        <f t="shared" si="4"/>
        <v>89.55850625082842</v>
      </c>
      <c r="U38" s="17">
        <f t="shared" si="5"/>
        <v>0.0770544329766683</v>
      </c>
      <c r="V38" s="33">
        <f t="shared" si="6"/>
        <v>0.14052665323226618</v>
      </c>
      <c r="W38" s="33">
        <f t="shared" si="7"/>
        <v>10.140229779543498</v>
      </c>
      <c r="X38" s="33">
        <f t="shared" si="8"/>
        <v>-9.999703126311232</v>
      </c>
      <c r="Y38" s="33">
        <f t="shared" si="9"/>
        <v>9.999703126311232</v>
      </c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</row>
    <row r="39" spans="9:80" ht="12.75">
      <c r="I39" s="2"/>
      <c r="J39" s="17">
        <v>13</v>
      </c>
      <c r="K39" s="17">
        <f>Data!$D$6+J39*(Data!$D$7-Data!$D$6)/200</f>
        <v>130.935</v>
      </c>
      <c r="L39" s="17">
        <f t="shared" si="0"/>
        <v>822.6888681955592</v>
      </c>
      <c r="M39" s="17">
        <f>Data!$D$3</f>
        <v>5</v>
      </c>
      <c r="N39" s="17">
        <f>L39*Data!$D$4*0.001</f>
        <v>9.87226641834671</v>
      </c>
      <c r="O39" s="17">
        <f>1/(L39*Data!$D$5*0.000001)</f>
        <v>607.763176736149</v>
      </c>
      <c r="P39" s="17">
        <f t="shared" si="1"/>
        <v>-597.8909103178023</v>
      </c>
      <c r="Q39" s="17">
        <f t="shared" si="2"/>
        <v>597.9118167762285</v>
      </c>
      <c r="R39" s="17">
        <f t="shared" si="3"/>
        <v>-89.52086205931899</v>
      </c>
      <c r="S39" s="17">
        <f>Data!$D$8/TK!Q39</f>
        <v>0.01672487433668258</v>
      </c>
      <c r="T39" s="17">
        <f t="shared" si="4"/>
        <v>89.52086205931899</v>
      </c>
      <c r="U39" s="17">
        <f t="shared" si="5"/>
        <v>0.08362437168341288</v>
      </c>
      <c r="V39" s="33">
        <f t="shared" si="6"/>
        <v>0.16511241526510012</v>
      </c>
      <c r="W39" s="33">
        <f t="shared" si="7"/>
        <v>10.164762757375097</v>
      </c>
      <c r="X39" s="33">
        <f t="shared" si="8"/>
        <v>-9.999650342109998</v>
      </c>
      <c r="Y39" s="33">
        <f t="shared" si="9"/>
        <v>9.999650342109998</v>
      </c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</row>
    <row r="40" spans="10:80" ht="12.75">
      <c r="J40" s="17">
        <v>14</v>
      </c>
      <c r="K40" s="17">
        <f>Data!$D$6+J40*(Data!$D$7-Data!$D$6)/200</f>
        <v>140.93</v>
      </c>
      <c r="L40" s="17">
        <f t="shared" si="0"/>
        <v>885.4893053408191</v>
      </c>
      <c r="M40" s="17">
        <f>Data!$D$3</f>
        <v>5</v>
      </c>
      <c r="N40" s="17">
        <f>L40*Data!$D$4*0.001</f>
        <v>10.62587166408983</v>
      </c>
      <c r="O40" s="17">
        <f>1/(L40*Data!$D$5*0.000001)</f>
        <v>564.6595582625961</v>
      </c>
      <c r="P40" s="17">
        <f t="shared" si="1"/>
        <v>-554.0336865985063</v>
      </c>
      <c r="Q40" s="17">
        <f t="shared" si="2"/>
        <v>554.0562479441342</v>
      </c>
      <c r="R40" s="17">
        <f t="shared" si="3"/>
        <v>-89.48293555537812</v>
      </c>
      <c r="S40" s="17">
        <f>Data!$D$8/TK!Q40</f>
        <v>0.01804870902025873</v>
      </c>
      <c r="T40" s="17">
        <f t="shared" si="4"/>
        <v>89.48293555537812</v>
      </c>
      <c r="U40" s="17">
        <f t="shared" si="5"/>
        <v>0.09024354510129365</v>
      </c>
      <c r="V40" s="33">
        <f t="shared" si="6"/>
        <v>0.19178326575176974</v>
      </c>
      <c r="W40" s="33">
        <f t="shared" si="7"/>
        <v>10.191376062589427</v>
      </c>
      <c r="X40" s="33">
        <f t="shared" si="8"/>
        <v>-9.999592796837657</v>
      </c>
      <c r="Y40" s="33">
        <f t="shared" si="9"/>
        <v>9.999592796837657</v>
      </c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</row>
    <row r="41" spans="10:80" ht="12.75">
      <c r="J41" s="17">
        <v>15</v>
      </c>
      <c r="K41" s="17">
        <f>Data!$D$6+J41*(Data!$D$7-Data!$D$6)/200</f>
        <v>150.925</v>
      </c>
      <c r="L41" s="17">
        <f t="shared" si="0"/>
        <v>948.2897424860791</v>
      </c>
      <c r="M41" s="17">
        <f>Data!$D$3</f>
        <v>5</v>
      </c>
      <c r="N41" s="17">
        <f>L41*Data!$D$4*0.001</f>
        <v>11.379476909832949</v>
      </c>
      <c r="O41" s="17">
        <f>1/(L41*Data!$D$5*0.000001)</f>
        <v>527.2650094149258</v>
      </c>
      <c r="P41" s="17">
        <f t="shared" si="1"/>
        <v>-515.8855325050928</v>
      </c>
      <c r="Q41" s="17">
        <f t="shared" si="2"/>
        <v>515.9097621174299</v>
      </c>
      <c r="R41" s="17">
        <f t="shared" si="3"/>
        <v>-89.44470253618692</v>
      </c>
      <c r="S41" s="17">
        <f>Data!$D$8/TK!Q41</f>
        <v>0.019383234693907243</v>
      </c>
      <c r="T41" s="17">
        <f t="shared" si="4"/>
        <v>89.44470253618692</v>
      </c>
      <c r="U41" s="17">
        <f t="shared" si="5"/>
        <v>0.09691617346953621</v>
      </c>
      <c r="V41" s="33">
        <f t="shared" si="6"/>
        <v>0.2205710716371904</v>
      </c>
      <c r="W41" s="33">
        <f t="shared" si="7"/>
        <v>10.220101423374718</v>
      </c>
      <c r="X41" s="33">
        <f t="shared" si="8"/>
        <v>-9.999530351737528</v>
      </c>
      <c r="Y41" s="33">
        <f t="shared" si="9"/>
        <v>9.999530351737528</v>
      </c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</row>
    <row r="42" spans="10:80" ht="12.75">
      <c r="J42" s="17">
        <v>16</v>
      </c>
      <c r="K42" s="17">
        <f>Data!$D$6+J42*(Data!$D$7-Data!$D$6)/200</f>
        <v>160.92</v>
      </c>
      <c r="L42" s="17">
        <f t="shared" si="0"/>
        <v>1011.090179631339</v>
      </c>
      <c r="M42" s="17">
        <f>Data!$D$3</f>
        <v>5</v>
      </c>
      <c r="N42" s="17">
        <f>L42*Data!$D$4*0.001</f>
        <v>12.133082155576068</v>
      </c>
      <c r="O42" s="17">
        <f>1/(L42*Data!$D$5*0.000001)</f>
        <v>494.51573170486995</v>
      </c>
      <c r="P42" s="17">
        <f t="shared" si="1"/>
        <v>-482.3826495492939</v>
      </c>
      <c r="Q42" s="17">
        <f t="shared" si="2"/>
        <v>482.40856189147064</v>
      </c>
      <c r="R42" s="17">
        <f t="shared" si="3"/>
        <v>-89.40613817899346</v>
      </c>
      <c r="S42" s="17">
        <f>Data!$D$8/TK!Q42</f>
        <v>0.020729316993859118</v>
      </c>
      <c r="T42" s="17">
        <f t="shared" si="4"/>
        <v>89.40613817899346</v>
      </c>
      <c r="U42" s="17">
        <f t="shared" si="5"/>
        <v>0.10364658496929559</v>
      </c>
      <c r="V42" s="33">
        <f t="shared" si="6"/>
        <v>0.25151050611547177</v>
      </c>
      <c r="W42" s="33">
        <f t="shared" si="7"/>
        <v>10.250973360960437</v>
      </c>
      <c r="X42" s="33">
        <f t="shared" si="8"/>
        <v>-9.999462854844966</v>
      </c>
      <c r="Y42" s="33">
        <f t="shared" si="9"/>
        <v>9.999462854844966</v>
      </c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</row>
    <row r="43" spans="10:80" ht="12.75">
      <c r="J43" s="17">
        <v>17</v>
      </c>
      <c r="K43" s="17">
        <f>Data!$D$6+J43*(Data!$D$7-Data!$D$6)/200</f>
        <v>170.915</v>
      </c>
      <c r="L43" s="17">
        <f t="shared" si="0"/>
        <v>1073.890616776599</v>
      </c>
      <c r="M43" s="17">
        <f>Data!$D$3</f>
        <v>5</v>
      </c>
      <c r="N43" s="17">
        <f>L43*Data!$D$4*0.001</f>
        <v>12.886687401319188</v>
      </c>
      <c r="O43" s="17">
        <f>1/(L43*Data!$D$5*0.000001)</f>
        <v>465.5967676678329</v>
      </c>
      <c r="P43" s="17">
        <f t="shared" si="1"/>
        <v>-452.7100802665137</v>
      </c>
      <c r="Q43" s="17">
        <f t="shared" si="2"/>
        <v>452.7376909148534</v>
      </c>
      <c r="R43" s="17">
        <f t="shared" si="3"/>
        <v>-89.3672169841659</v>
      </c>
      <c r="S43" s="17">
        <f>Data!$D$8/TK!Q43</f>
        <v>0.022087845126816944</v>
      </c>
      <c r="T43" s="17">
        <f t="shared" si="4"/>
        <v>89.3672169841659</v>
      </c>
      <c r="U43" s="17">
        <f t="shared" si="5"/>
        <v>0.11043922563408472</v>
      </c>
      <c r="V43" s="33">
        <f t="shared" si="6"/>
        <v>0.2846391555180413</v>
      </c>
      <c r="W43" s="33">
        <f t="shared" si="7"/>
        <v>10.284029295793664</v>
      </c>
      <c r="X43" s="33">
        <f t="shared" si="8"/>
        <v>-9.999390140275622</v>
      </c>
      <c r="Y43" s="33">
        <f t="shared" si="9"/>
        <v>9.999390140275622</v>
      </c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</row>
    <row r="44" spans="10:80" ht="12.75">
      <c r="J44" s="17">
        <v>18</v>
      </c>
      <c r="K44" s="17">
        <f>Data!$D$6+J44*(Data!$D$7-Data!$D$6)/200</f>
        <v>180.91</v>
      </c>
      <c r="L44" s="17">
        <f t="shared" si="0"/>
        <v>1136.6910539218588</v>
      </c>
      <c r="M44" s="17">
        <f>Data!$D$3</f>
        <v>5</v>
      </c>
      <c r="N44" s="17">
        <f>L44*Data!$D$4*0.001</f>
        <v>13.640292647062306</v>
      </c>
      <c r="O44" s="17">
        <f>1/(L44*Data!$D$5*0.000001)</f>
        <v>439.8732604386031</v>
      </c>
      <c r="P44" s="17">
        <f t="shared" si="1"/>
        <v>-426.2329677915408</v>
      </c>
      <c r="Q44" s="17">
        <f t="shared" si="2"/>
        <v>426.2622934677481</v>
      </c>
      <c r="R44" s="17">
        <f t="shared" si="3"/>
        <v>-89.32791271526831</v>
      </c>
      <c r="S44" s="17">
        <f>Data!$D$8/TK!Q44</f>
        <v>0.023459733955465665</v>
      </c>
      <c r="T44" s="17">
        <f t="shared" si="4"/>
        <v>89.32791271526831</v>
      </c>
      <c r="U44" s="17">
        <f t="shared" si="5"/>
        <v>0.11729866977732832</v>
      </c>
      <c r="V44" s="33">
        <f t="shared" si="6"/>
        <v>0.3199976365747762</v>
      </c>
      <c r="W44" s="33">
        <f t="shared" si="7"/>
        <v>10.31930966401289</v>
      </c>
      <c r="X44" s="33">
        <f t="shared" si="8"/>
        <v>-9.999312027438114</v>
      </c>
      <c r="Y44" s="33">
        <f t="shared" si="9"/>
        <v>9.999312027438114</v>
      </c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</row>
    <row r="45" spans="10:80" ht="12.75">
      <c r="J45" s="17">
        <v>19</v>
      </c>
      <c r="K45" s="17">
        <f>Data!$D$6+J45*(Data!$D$7-Data!$D$6)/200</f>
        <v>190.905</v>
      </c>
      <c r="L45" s="17">
        <f t="shared" si="0"/>
        <v>1199.491491067119</v>
      </c>
      <c r="M45" s="17">
        <f>Data!$D$3</f>
        <v>5</v>
      </c>
      <c r="N45" s="17">
        <f>L45*Data!$D$4*0.001</f>
        <v>14.393897892805429</v>
      </c>
      <c r="O45" s="17">
        <f>1/(L45*Data!$D$5*0.000001)</f>
        <v>416.843307121069</v>
      </c>
      <c r="P45" s="17">
        <f t="shared" si="1"/>
        <v>-402.44940922826356</v>
      </c>
      <c r="Q45" s="17">
        <f t="shared" si="2"/>
        <v>402.4804678343762</v>
      </c>
      <c r="R45" s="17">
        <f t="shared" si="3"/>
        <v>-89.28819833584971</v>
      </c>
      <c r="S45" s="17">
        <f>Data!$D$8/TK!Q45</f>
        <v>0.02484592619812566</v>
      </c>
      <c r="T45" s="17">
        <f t="shared" si="4"/>
        <v>89.28819833584971</v>
      </c>
      <c r="U45" s="17">
        <f t="shared" si="5"/>
        <v>0.1242296309906283</v>
      </c>
      <c r="V45" s="33">
        <f t="shared" si="6"/>
        <v>0.35762972474800014</v>
      </c>
      <c r="W45" s="33">
        <f t="shared" si="7"/>
        <v>10.356858044912709</v>
      </c>
      <c r="X45" s="33">
        <f t="shared" si="8"/>
        <v>-9.99922832016471</v>
      </c>
      <c r="Y45" s="33">
        <f t="shared" si="9"/>
        <v>9.99922832016471</v>
      </c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</row>
    <row r="46" spans="10:80" ht="12.75">
      <c r="J46" s="17">
        <v>20</v>
      </c>
      <c r="K46" s="17">
        <f>Data!$D$6+J46*(Data!$D$7-Data!$D$6)/200</f>
        <v>200.9</v>
      </c>
      <c r="L46" s="17">
        <f t="shared" si="0"/>
        <v>1262.291928212379</v>
      </c>
      <c r="M46" s="17">
        <f>Data!$D$3</f>
        <v>5</v>
      </c>
      <c r="N46" s="17">
        <f>L46*Data!$D$4*0.001</f>
        <v>15.147503138548547</v>
      </c>
      <c r="O46" s="17">
        <f>1/(L46*Data!$D$5*0.000001)</f>
        <v>396.1048857438908</v>
      </c>
      <c r="P46" s="17">
        <f t="shared" si="1"/>
        <v>-380.9573826053423</v>
      </c>
      <c r="Q46" s="17">
        <f t="shared" si="2"/>
        <v>380.99019326160237</v>
      </c>
      <c r="R46" s="17">
        <f t="shared" si="3"/>
        <v>-89.24804594261228</v>
      </c>
      <c r="S46" s="17">
        <f>Data!$D$8/TK!Q46</f>
        <v>0.02624739475415741</v>
      </c>
      <c r="T46" s="17">
        <f t="shared" si="4"/>
        <v>89.24804594261228</v>
      </c>
      <c r="U46" s="17">
        <f t="shared" si="5"/>
        <v>0.13123697377078705</v>
      </c>
      <c r="V46" s="33">
        <f t="shared" si="6"/>
        <v>0.3975824944173221</v>
      </c>
      <c r="W46" s="33">
        <f t="shared" si="7"/>
        <v>10.39672130017032</v>
      </c>
      <c r="X46" s="33">
        <f t="shared" si="8"/>
        <v>-9.999138805752999</v>
      </c>
      <c r="Y46" s="33">
        <f t="shared" si="9"/>
        <v>9.999138805752999</v>
      </c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</row>
    <row r="47" spans="10:80" ht="12.75">
      <c r="J47" s="17">
        <v>21</v>
      </c>
      <c r="K47" s="17">
        <f>Data!$D$6+J47*(Data!$D$7-Data!$D$6)/200</f>
        <v>210.895</v>
      </c>
      <c r="L47" s="17">
        <f t="shared" si="0"/>
        <v>1325.092365357639</v>
      </c>
      <c r="M47" s="17">
        <f>Data!$D$3</f>
        <v>5</v>
      </c>
      <c r="N47" s="17">
        <f>L47*Data!$D$4*0.001</f>
        <v>15.901108384291668</v>
      </c>
      <c r="O47" s="17">
        <f>1/(L47*Data!$D$5*0.000001)</f>
        <v>377.33218685102855</v>
      </c>
      <c r="P47" s="17">
        <f t="shared" si="1"/>
        <v>-361.4310784667369</v>
      </c>
      <c r="Q47" s="17">
        <f t="shared" si="2"/>
        <v>361.4656615525582</v>
      </c>
      <c r="R47" s="17">
        <f t="shared" si="3"/>
        <v>-89.20742669459467</v>
      </c>
      <c r="S47" s="17">
        <f>Data!$D$8/TK!Q47</f>
        <v>0.027665145167727005</v>
      </c>
      <c r="T47" s="17">
        <f t="shared" si="4"/>
        <v>89.20742669459467</v>
      </c>
      <c r="U47" s="17">
        <f t="shared" si="5"/>
        <v>0.13832572583863503</v>
      </c>
      <c r="V47" s="33">
        <f t="shared" si="6"/>
        <v>0.43990647177919</v>
      </c>
      <c r="W47" s="33">
        <f t="shared" si="7"/>
        <v>10.438949725689596</v>
      </c>
      <c r="X47" s="33">
        <f t="shared" si="8"/>
        <v>-9.999043253910406</v>
      </c>
      <c r="Y47" s="33">
        <f t="shared" si="9"/>
        <v>9.999043253910406</v>
      </c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</row>
    <row r="48" spans="10:80" ht="12.75">
      <c r="J48" s="17">
        <v>22</v>
      </c>
      <c r="K48" s="17">
        <f>Data!$D$6+J48*(Data!$D$7-Data!$D$6)/200</f>
        <v>220.89</v>
      </c>
      <c r="L48" s="17">
        <f t="shared" si="0"/>
        <v>1387.8928025028988</v>
      </c>
      <c r="M48" s="17">
        <f>Data!$D$3</f>
        <v>5</v>
      </c>
      <c r="N48" s="17">
        <f>L48*Data!$D$4*0.001</f>
        <v>16.654713630034784</v>
      </c>
      <c r="O48" s="17">
        <f>1/(L48*Data!$D$5*0.000001)</f>
        <v>360.2583708902516</v>
      </c>
      <c r="P48" s="17">
        <f t="shared" si="1"/>
        <v>-343.60365726021683</v>
      </c>
      <c r="Q48" s="17">
        <f t="shared" si="2"/>
        <v>343.64003445843815</v>
      </c>
      <c r="R48" s="17">
        <f t="shared" si="3"/>
        <v>-89.16631073797491</v>
      </c>
      <c r="S48" s="17">
        <f>Data!$D$8/TK!Q48</f>
        <v>0.029100218243661765</v>
      </c>
      <c r="T48" s="17">
        <f t="shared" si="4"/>
        <v>89.16631073797491</v>
      </c>
      <c r="U48" s="17">
        <f t="shared" si="5"/>
        <v>0.14550109121830881</v>
      </c>
      <c r="V48" s="33">
        <f t="shared" si="6"/>
        <v>0.4846558014197005</v>
      </c>
      <c r="W48" s="33">
        <f t="shared" si="7"/>
        <v>10.483597217012367</v>
      </c>
      <c r="X48" s="33">
        <f t="shared" si="8"/>
        <v>-9.998941415592666</v>
      </c>
      <c r="Y48" s="33">
        <f t="shared" si="9"/>
        <v>9.998941415592666</v>
      </c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</row>
    <row r="49" spans="10:80" ht="12.75">
      <c r="J49" s="17">
        <v>23</v>
      </c>
      <c r="K49" s="17">
        <f>Data!$D$6+J49*(Data!$D$7-Data!$D$6)/200</f>
        <v>230.885</v>
      </c>
      <c r="L49" s="17">
        <f t="shared" si="0"/>
        <v>1450.6932396481586</v>
      </c>
      <c r="M49" s="17">
        <f>Data!$D$3</f>
        <v>5</v>
      </c>
      <c r="N49" s="17">
        <f>L49*Data!$D$4*0.001</f>
        <v>17.4083188757779</v>
      </c>
      <c r="O49" s="17">
        <f>1/(L49*Data!$D$5*0.000001)</f>
        <v>344.6628041923368</v>
      </c>
      <c r="P49" s="17">
        <f t="shared" si="1"/>
        <v>-327.2544853165589</v>
      </c>
      <c r="Q49" s="17">
        <f t="shared" si="2"/>
        <v>327.2926796611954</v>
      </c>
      <c r="R49" s="17">
        <f t="shared" si="3"/>
        <v>-89.12466712606027</v>
      </c>
      <c r="S49" s="17">
        <f>Data!$D$8/TK!Q49</f>
        <v>0.030553692830379623</v>
      </c>
      <c r="T49" s="17">
        <f t="shared" si="4"/>
        <v>89.12466712606027</v>
      </c>
      <c r="U49" s="17">
        <f t="shared" si="5"/>
        <v>0.15276846415189813</v>
      </c>
      <c r="V49" s="33">
        <f t="shared" si="6"/>
        <v>0.5318884276238175</v>
      </c>
      <c r="W49" s="33">
        <f t="shared" si="7"/>
        <v>10.530721449349937</v>
      </c>
      <c r="X49" s="33">
        <f t="shared" si="8"/>
        <v>-9.998833021726119</v>
      </c>
      <c r="Y49" s="33">
        <f t="shared" si="9"/>
        <v>9.998833021726119</v>
      </c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</row>
    <row r="50" spans="10:80" ht="12.75">
      <c r="J50" s="17">
        <v>24</v>
      </c>
      <c r="K50" s="17">
        <f>Data!$D$6+J50*(Data!$D$7-Data!$D$6)/200</f>
        <v>240.88</v>
      </c>
      <c r="L50" s="17">
        <f t="shared" si="0"/>
        <v>1513.4936767934187</v>
      </c>
      <c r="M50" s="17">
        <f>Data!$D$3</f>
        <v>5</v>
      </c>
      <c r="N50" s="17">
        <f>L50*Data!$D$4*0.001</f>
        <v>18.161924121521025</v>
      </c>
      <c r="O50" s="17">
        <f>1/(L50*Data!$D$5*0.000001)</f>
        <v>330.3614727081853</v>
      </c>
      <c r="P50" s="17">
        <f t="shared" si="1"/>
        <v>-312.19954858666426</v>
      </c>
      <c r="Q50" s="17">
        <f t="shared" si="2"/>
        <v>312.2395845143869</v>
      </c>
      <c r="R50" s="17">
        <f t="shared" si="3"/>
        <v>-89.08246373399177</v>
      </c>
      <c r="S50" s="17">
        <f>Data!$D$8/TK!Q50</f>
        <v>0.03202668878628115</v>
      </c>
      <c r="T50" s="17">
        <f t="shared" si="4"/>
        <v>89.08246373399177</v>
      </c>
      <c r="U50" s="17">
        <f t="shared" si="5"/>
        <v>0.16013344393140574</v>
      </c>
      <c r="V50" s="33">
        <f t="shared" si="6"/>
        <v>0.5816662916000065</v>
      </c>
      <c r="W50" s="33">
        <f t="shared" si="7"/>
        <v>10.580384073402564</v>
      </c>
      <c r="X50" s="33">
        <f t="shared" si="8"/>
        <v>-9.998717781802558</v>
      </c>
      <c r="Y50" s="33">
        <f t="shared" si="9"/>
        <v>9.998717781802558</v>
      </c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</row>
    <row r="51" spans="10:80" ht="12.75">
      <c r="J51" s="17">
        <v>25</v>
      </c>
      <c r="K51" s="17">
        <f>Data!$D$6+J51*(Data!$D$7-Data!$D$6)/200</f>
        <v>250.875</v>
      </c>
      <c r="L51" s="17">
        <f t="shared" si="0"/>
        <v>1576.2941139386787</v>
      </c>
      <c r="M51" s="17">
        <f>Data!$D$3</f>
        <v>5</v>
      </c>
      <c r="N51" s="17">
        <f>L51*Data!$D$4*0.001</f>
        <v>18.915529367264146</v>
      </c>
      <c r="O51" s="17">
        <f>1/(L51*Data!$D$5*0.000001)</f>
        <v>317.1996872783166</v>
      </c>
      <c r="P51" s="17">
        <f t="shared" si="1"/>
        <v>-298.2841579110525</v>
      </c>
      <c r="Q51" s="17">
        <f t="shared" si="2"/>
        <v>298.32606131665017</v>
      </c>
      <c r="R51" s="17">
        <f t="shared" si="3"/>
        <v>-89.03966716764427</v>
      </c>
      <c r="S51" s="17">
        <f>Data!$D$8/TK!Q51</f>
        <v>0.033520370147567397</v>
      </c>
      <c r="T51" s="17">
        <f t="shared" si="4"/>
        <v>89.03966716764427</v>
      </c>
      <c r="U51" s="17">
        <f t="shared" si="5"/>
        <v>0.16760185073783698</v>
      </c>
      <c r="V51" s="33">
        <f t="shared" si="6"/>
        <v>0.6340555459278755</v>
      </c>
      <c r="W51" s="33">
        <f t="shared" si="7"/>
        <v>10.632650928261798</v>
      </c>
      <c r="X51" s="33">
        <f t="shared" si="8"/>
        <v>-9.998595382333923</v>
      </c>
      <c r="Y51" s="33">
        <f t="shared" si="9"/>
        <v>9.998595382333923</v>
      </c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</row>
    <row r="52" spans="10:80" ht="12.75">
      <c r="J52" s="17">
        <v>26</v>
      </c>
      <c r="K52" s="17">
        <f>Data!$D$6+J52*(Data!$D$7-Data!$D$6)/200</f>
        <v>260.87</v>
      </c>
      <c r="L52" s="17">
        <f t="shared" si="0"/>
        <v>1639.0945510839388</v>
      </c>
      <c r="M52" s="17">
        <f>Data!$D$3</f>
        <v>5</v>
      </c>
      <c r="N52" s="17">
        <f>L52*Data!$D$4*0.001</f>
        <v>19.669134613007262</v>
      </c>
      <c r="O52" s="17">
        <f>1/(L52*Data!$D$5*0.000001)</f>
        <v>305.04646584868965</v>
      </c>
      <c r="P52" s="17">
        <f t="shared" si="1"/>
        <v>-285.3773312356824</v>
      </c>
      <c r="Q52" s="17">
        <f t="shared" si="2"/>
        <v>285.4211295317857</v>
      </c>
      <c r="R52" s="17">
        <f t="shared" si="3"/>
        <v>-88.9962426661534</v>
      </c>
      <c r="S52" s="17">
        <f>Data!$D$8/TK!Q52</f>
        <v>0.0350359485172115</v>
      </c>
      <c r="T52" s="17">
        <f t="shared" si="4"/>
        <v>88.9962426661534</v>
      </c>
      <c r="U52" s="17">
        <f t="shared" si="5"/>
        <v>0.1751797425860575</v>
      </c>
      <c r="V52" s="33">
        <f t="shared" si="6"/>
        <v>0.6891267876794251</v>
      </c>
      <c r="W52" s="33">
        <f t="shared" si="7"/>
        <v>10.687592272832006</v>
      </c>
      <c r="X52" s="33">
        <f t="shared" si="8"/>
        <v>-9.99846548515258</v>
      </c>
      <c r="Y52" s="33">
        <f t="shared" si="9"/>
        <v>9.99846548515258</v>
      </c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</row>
    <row r="53" spans="10:80" ht="12.75">
      <c r="J53" s="17">
        <v>27</v>
      </c>
      <c r="K53" s="17">
        <f>Data!$D$6+J53*(Data!$D$7-Data!$D$6)/200</f>
        <v>270.865</v>
      </c>
      <c r="L53" s="17">
        <f t="shared" si="0"/>
        <v>1701.8949882291986</v>
      </c>
      <c r="M53" s="17">
        <f>Data!$D$3</f>
        <v>5</v>
      </c>
      <c r="N53" s="17">
        <f>L53*Data!$D$4*0.001</f>
        <v>20.422739858750386</v>
      </c>
      <c r="O53" s="17">
        <f>1/(L53*Data!$D$5*0.000001)</f>
        <v>293.7901594740837</v>
      </c>
      <c r="P53" s="17">
        <f t="shared" si="1"/>
        <v>-273.3674196153333</v>
      </c>
      <c r="Q53" s="17">
        <f t="shared" si="2"/>
        <v>273.4131417967061</v>
      </c>
      <c r="R53" s="17">
        <f t="shared" si="3"/>
        <v>-88.95215399744218</v>
      </c>
      <c r="S53" s="17">
        <f>Data!$D$8/TK!Q53</f>
        <v>0.03657468669679167</v>
      </c>
      <c r="T53" s="17">
        <f t="shared" si="4"/>
        <v>88.95215399744218</v>
      </c>
      <c r="U53" s="17">
        <f t="shared" si="5"/>
        <v>0.18287343348395835</v>
      </c>
      <c r="V53" s="33">
        <f t="shared" si="6"/>
        <v>0.7469553118238748</v>
      </c>
      <c r="W53" s="33">
        <f t="shared" si="7"/>
        <v>10.745283037365072</v>
      </c>
      <c r="X53" s="33">
        <f t="shared" si="8"/>
        <v>-9.998327725541197</v>
      </c>
      <c r="Y53" s="33">
        <f t="shared" si="9"/>
        <v>9.998327725541197</v>
      </c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</row>
    <row r="54" spans="10:80" ht="12.75">
      <c r="J54" s="17">
        <v>28</v>
      </c>
      <c r="K54" s="17">
        <f>Data!$D$6+J54*(Data!$D$7-Data!$D$6)/200</f>
        <v>280.86</v>
      </c>
      <c r="L54" s="17">
        <f t="shared" si="0"/>
        <v>1764.6954253744586</v>
      </c>
      <c r="M54" s="17">
        <f>Data!$D$3</f>
        <v>5</v>
      </c>
      <c r="N54" s="17">
        <f>L54*Data!$D$4*0.001</f>
        <v>21.176345104493503</v>
      </c>
      <c r="O54" s="17">
        <f>1/(L54*Data!$D$5*0.000001)</f>
        <v>283.3350122692718</v>
      </c>
      <c r="P54" s="17">
        <f t="shared" si="1"/>
        <v>-262.15866716477825</v>
      </c>
      <c r="Q54" s="17">
        <f t="shared" si="2"/>
        <v>262.20634387751375</v>
      </c>
      <c r="R54" s="17">
        <f t="shared" si="3"/>
        <v>-88.90736334605604</v>
      </c>
      <c r="S54" s="17">
        <f>Data!$D$8/TK!Q54</f>
        <v>0.038137902585115825</v>
      </c>
      <c r="T54" s="17">
        <f t="shared" si="4"/>
        <v>88.90736334605604</v>
      </c>
      <c r="U54" s="17">
        <f t="shared" si="5"/>
        <v>0.19068951292557912</v>
      </c>
      <c r="V54" s="33">
        <f t="shared" si="6"/>
        <v>0.8076213867039677</v>
      </c>
      <c r="W54" s="33">
        <f t="shared" si="7"/>
        <v>10.805803096878083</v>
      </c>
      <c r="X54" s="33">
        <f t="shared" si="8"/>
        <v>-9.998181710174116</v>
      </c>
      <c r="Y54" s="33">
        <f t="shared" si="9"/>
        <v>9.998181710174116</v>
      </c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</row>
    <row r="55" spans="10:80" ht="12.75">
      <c r="J55" s="17">
        <v>29</v>
      </c>
      <c r="K55" s="17">
        <f>Data!$D$6+J55*(Data!$D$7-Data!$D$6)/200</f>
        <v>290.855</v>
      </c>
      <c r="L55" s="17">
        <f t="shared" si="0"/>
        <v>1827.4958625197187</v>
      </c>
      <c r="M55" s="17">
        <f>Data!$D$3</f>
        <v>5</v>
      </c>
      <c r="N55" s="17">
        <f>L55*Data!$D$4*0.001</f>
        <v>21.929950350236624</v>
      </c>
      <c r="O55" s="17">
        <f>1/(L55*Data!$D$5*0.000001)</f>
        <v>273.5984306473936</v>
      </c>
      <c r="P55" s="17">
        <f t="shared" si="1"/>
        <v>-251.668480297157</v>
      </c>
      <c r="Q55" s="17">
        <f t="shared" si="2"/>
        <v>251.71814391314842</v>
      </c>
      <c r="R55" s="17">
        <f t="shared" si="3"/>
        <v>-88.86183119254353</v>
      </c>
      <c r="S55" s="17">
        <f>Data!$D$8/TK!Q55</f>
        <v>0.03972697337006565</v>
      </c>
      <c r="T55" s="17">
        <f t="shared" si="4"/>
        <v>88.86183119254353</v>
      </c>
      <c r="U55" s="17">
        <f t="shared" si="5"/>
        <v>0.19863486685032825</v>
      </c>
      <c r="V55" s="33">
        <f t="shared" si="6"/>
        <v>0.8712105535707122</v>
      </c>
      <c r="W55" s="33">
        <f t="shared" si="7"/>
        <v>10.869237568420761</v>
      </c>
      <c r="X55" s="33">
        <f t="shared" si="8"/>
        <v>-9.998027014850049</v>
      </c>
      <c r="Y55" s="33">
        <f t="shared" si="9"/>
        <v>9.998027014850049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</row>
    <row r="56" spans="10:80" ht="12.75">
      <c r="J56" s="17">
        <v>30</v>
      </c>
      <c r="K56" s="17">
        <f>Data!$D$6+J56*(Data!$D$7-Data!$D$6)/200</f>
        <v>300.85</v>
      </c>
      <c r="L56" s="17">
        <f t="shared" si="0"/>
        <v>1890.2962996649787</v>
      </c>
      <c r="M56" s="17">
        <f>Data!$D$3</f>
        <v>5</v>
      </c>
      <c r="N56" s="17">
        <f>L56*Data!$D$4*0.001</f>
        <v>22.683555595979747</v>
      </c>
      <c r="O56" s="17">
        <f>1/(L56*Data!$D$5*0.000001)</f>
        <v>264.5087968952889</v>
      </c>
      <c r="P56" s="17">
        <f t="shared" si="1"/>
        <v>-241.82524129930917</v>
      </c>
      <c r="Q56" s="17">
        <f t="shared" si="2"/>
        <v>241.87692599640235</v>
      </c>
      <c r="R56" s="17">
        <f t="shared" si="3"/>
        <v>-88.81551618353704</v>
      </c>
      <c r="S56" s="17">
        <f>Data!$D$8/TK!Q56</f>
        <v>0.041343340042897435</v>
      </c>
      <c r="T56" s="17">
        <f t="shared" si="4"/>
        <v>88.81551618353704</v>
      </c>
      <c r="U56" s="17">
        <f t="shared" si="5"/>
        <v>0.20671670021448718</v>
      </c>
      <c r="V56" s="33">
        <f t="shared" si="6"/>
        <v>0.9378139523865597</v>
      </c>
      <c r="W56" s="33">
        <f t="shared" si="7"/>
        <v>10.935677134379624</v>
      </c>
      <c r="X56" s="33">
        <f t="shared" si="8"/>
        <v>-9.997863181993065</v>
      </c>
      <c r="Y56" s="33">
        <f t="shared" si="9"/>
        <v>9.997863181993065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</row>
    <row r="57" spans="10:80" ht="12.75">
      <c r="J57" s="17">
        <v>31</v>
      </c>
      <c r="K57" s="17">
        <f>Data!$D$6+J57*(Data!$D$7-Data!$D$6)/200</f>
        <v>310.845</v>
      </c>
      <c r="L57" s="17">
        <f t="shared" si="0"/>
        <v>1953.0967368102386</v>
      </c>
      <c r="M57" s="17">
        <f>Data!$D$3</f>
        <v>5</v>
      </c>
      <c r="N57" s="17">
        <f>L57*Data!$D$4*0.001</f>
        <v>23.437160841722864</v>
      </c>
      <c r="O57" s="17">
        <f>1/(L57*Data!$D$5*0.000001)</f>
        <v>256.0037045664163</v>
      </c>
      <c r="P57" s="17">
        <f t="shared" si="1"/>
        <v>-232.56654372469342</v>
      </c>
      <c r="Q57" s="17">
        <f t="shared" si="2"/>
        <v>232.62028557296918</v>
      </c>
      <c r="R57" s="17">
        <f t="shared" si="3"/>
        <v>-88.76837499159768</v>
      </c>
      <c r="S57" s="17">
        <f>Data!$D$8/TK!Q57</f>
        <v>0.04298851226740139</v>
      </c>
      <c r="T57" s="17">
        <f t="shared" si="4"/>
        <v>88.76837499159768</v>
      </c>
      <c r="U57" s="17">
        <f t="shared" si="5"/>
        <v>0.21494256133700695</v>
      </c>
      <c r="V57" s="33">
        <f t="shared" si="6"/>
        <v>1.007528676357463</v>
      </c>
      <c r="W57" s="33">
        <f t="shared" si="7"/>
        <v>11.005218394253587</v>
      </c>
      <c r="X57" s="33">
        <f t="shared" si="8"/>
        <v>-9.997689717896124</v>
      </c>
      <c r="Y57" s="33">
        <f t="shared" si="9"/>
        <v>9.997689717896124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</row>
    <row r="58" spans="10:80" ht="12.75">
      <c r="J58" s="17">
        <v>32</v>
      </c>
      <c r="K58" s="17">
        <f>Data!$D$6+J58*(Data!$D$7-Data!$D$6)/200</f>
        <v>320.84</v>
      </c>
      <c r="L58" s="17">
        <f t="shared" si="0"/>
        <v>2015.8971739554984</v>
      </c>
      <c r="M58" s="17">
        <f>Data!$D$3</f>
        <v>5</v>
      </c>
      <c r="N58" s="17">
        <f>L58*Data!$D$4*0.001</f>
        <v>24.19076608746598</v>
      </c>
      <c r="O58" s="17">
        <f>1/(L58*Data!$D$5*0.000001)</f>
        <v>248.02852370635728</v>
      </c>
      <c r="P58" s="17">
        <f t="shared" si="1"/>
        <v>-223.8377576188913</v>
      </c>
      <c r="Q58" s="17">
        <f t="shared" si="2"/>
        <v>223.8935946735715</v>
      </c>
      <c r="R58" s="17">
        <f t="shared" si="3"/>
        <v>-88.72036216378407</v>
      </c>
      <c r="S58" s="17">
        <f>Data!$D$8/TK!Q58</f>
        <v>0.04466407363988964</v>
      </c>
      <c r="T58" s="17">
        <f t="shared" si="4"/>
        <v>88.72036216378407</v>
      </c>
      <c r="U58" s="17">
        <f t="shared" si="5"/>
        <v>0.2233203681994482</v>
      </c>
      <c r="V58" s="33">
        <f t="shared" si="6"/>
        <v>1.0804581579359256</v>
      </c>
      <c r="W58" s="33">
        <f t="shared" si="7"/>
        <v>11.077964247613854</v>
      </c>
      <c r="X58" s="33">
        <f t="shared" si="8"/>
        <v>-9.997506089677929</v>
      </c>
      <c r="Y58" s="33">
        <f t="shared" si="9"/>
        <v>9.997506089677929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</row>
    <row r="59" spans="10:80" ht="12.75">
      <c r="J59" s="17">
        <v>33</v>
      </c>
      <c r="K59" s="17">
        <f>Data!$D$6+J59*(Data!$D$7-Data!$D$6)/200</f>
        <v>330.835</v>
      </c>
      <c r="L59" s="17">
        <f t="shared" si="0"/>
        <v>2078.6976111007584</v>
      </c>
      <c r="M59" s="17">
        <f>Data!$D$3</f>
        <v>5</v>
      </c>
      <c r="N59" s="17">
        <f>L59*Data!$D$4*0.001</f>
        <v>24.9443713332091</v>
      </c>
      <c r="O59" s="17">
        <f>1/(L59*Data!$D$5*0.000001)</f>
        <v>240.5352261578965</v>
      </c>
      <c r="P59" s="17">
        <f t="shared" si="1"/>
        <v>-215.5908548246874</v>
      </c>
      <c r="Q59" s="17">
        <f t="shared" si="2"/>
        <v>215.64882722620922</v>
      </c>
      <c r="R59" s="17">
        <f t="shared" si="3"/>
        <v>-88.6714299577881</v>
      </c>
      <c r="S59" s="17">
        <f>Data!$D$8/TK!Q59</f>
        <v>0.046371687380012024</v>
      </c>
      <c r="T59" s="17">
        <f t="shared" si="4"/>
        <v>88.6714299577881</v>
      </c>
      <c r="U59" s="17">
        <f t="shared" si="5"/>
        <v>0.2318584369000601</v>
      </c>
      <c r="V59" s="33">
        <f t="shared" si="6"/>
        <v>1.1567125893545063</v>
      </c>
      <c r="W59" s="33">
        <f t="shared" si="7"/>
        <v>11.154024311274467</v>
      </c>
      <c r="X59" s="33">
        <f t="shared" si="8"/>
        <v>-9.99731172191996</v>
      </c>
      <c r="Y59" s="33">
        <f t="shared" si="9"/>
        <v>9.99731172191996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</row>
    <row r="60" spans="10:80" ht="12.75">
      <c r="J60" s="17">
        <v>34</v>
      </c>
      <c r="K60" s="17">
        <f>Data!$D$6+J60*(Data!$D$7-Data!$D$6)/200</f>
        <v>340.83</v>
      </c>
      <c r="L60" s="17">
        <f t="shared" si="0"/>
        <v>2141.4980482460182</v>
      </c>
      <c r="M60" s="17">
        <f>Data!$D$3</f>
        <v>5</v>
      </c>
      <c r="N60" s="17">
        <f>L60*Data!$D$4*0.001</f>
        <v>25.697976578952222</v>
      </c>
      <c r="O60" s="17">
        <f>1/(L60*Data!$D$5*0.000001)</f>
        <v>233.4814175569864</v>
      </c>
      <c r="P60" s="17">
        <f t="shared" si="1"/>
        <v>-207.78344097803418</v>
      </c>
      <c r="Q60" s="17">
        <f t="shared" si="2"/>
        <v>207.8435910598934</v>
      </c>
      <c r="R60" s="17">
        <f t="shared" si="3"/>
        <v>-88.62152816434912</v>
      </c>
      <c r="S60" s="17">
        <f>Data!$D$8/TK!Q60</f>
        <v>0.04811310249695571</v>
      </c>
      <c r="T60" s="17">
        <f t="shared" si="4"/>
        <v>88.62152816434912</v>
      </c>
      <c r="U60" s="17">
        <f t="shared" si="5"/>
        <v>0.24056551248477856</v>
      </c>
      <c r="V60" s="33">
        <f t="shared" si="6"/>
        <v>1.2364093811074954</v>
      </c>
      <c r="W60" s="33">
        <f t="shared" si="7"/>
        <v>11.233515374053802</v>
      </c>
      <c r="X60" s="33">
        <f t="shared" si="8"/>
        <v>-9.997105992946306</v>
      </c>
      <c r="Y60" s="33">
        <f t="shared" si="9"/>
        <v>9.997105992946306</v>
      </c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</row>
    <row r="61" spans="10:80" ht="12.75">
      <c r="J61" s="17">
        <v>35</v>
      </c>
      <c r="K61" s="17">
        <f>Data!$D$6+J61*(Data!$D$7-Data!$D$6)/200</f>
        <v>350.825</v>
      </c>
      <c r="L61" s="17">
        <f t="shared" si="0"/>
        <v>2204.298485391278</v>
      </c>
      <c r="M61" s="17">
        <f>Data!$D$3</f>
        <v>5</v>
      </c>
      <c r="N61" s="17">
        <f>L61*Data!$D$4*0.001</f>
        <v>26.451581824695335</v>
      </c>
      <c r="O61" s="17">
        <f>1/(L61*Data!$D$5*0.000001)</f>
        <v>226.8295347992523</v>
      </c>
      <c r="P61" s="17">
        <f t="shared" si="1"/>
        <v>-200.37795297455696</v>
      </c>
      <c r="Q61" s="17">
        <f t="shared" si="2"/>
        <v>200.44032537958464</v>
      </c>
      <c r="R61" s="17">
        <f t="shared" si="3"/>
        <v>-88.57060391450713</v>
      </c>
      <c r="S61" s="17">
        <f>Data!$D$8/TK!Q61</f>
        <v>0.04989016048074389</v>
      </c>
      <c r="T61" s="17">
        <f t="shared" si="4"/>
        <v>88.57060391450713</v>
      </c>
      <c r="U61" s="17">
        <f t="shared" si="5"/>
        <v>0.24945080240371947</v>
      </c>
      <c r="V61" s="33">
        <f t="shared" si="6"/>
        <v>1.3196736622035785</v>
      </c>
      <c r="W61" s="33">
        <f t="shared" si="7"/>
        <v>11.316561892907178</v>
      </c>
      <c r="X61" s="33">
        <f t="shared" si="8"/>
        <v>-9.996888230703599</v>
      </c>
      <c r="Y61" s="33">
        <f t="shared" si="9"/>
        <v>9.996888230703599</v>
      </c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</row>
    <row r="62" spans="10:80" ht="12.75">
      <c r="J62" s="17">
        <v>36</v>
      </c>
      <c r="K62" s="17">
        <f>Data!$D$6+J62*(Data!$D$7-Data!$D$6)/200</f>
        <v>360.82</v>
      </c>
      <c r="L62" s="17">
        <f t="shared" si="0"/>
        <v>2267.0989225365383</v>
      </c>
      <c r="M62" s="17">
        <f>Data!$D$3</f>
        <v>5</v>
      </c>
      <c r="N62" s="17">
        <f>L62*Data!$D$4*0.001</f>
        <v>27.20518707043846</v>
      </c>
      <c r="O62" s="17">
        <f>1/(L62*Data!$D$5*0.000001)</f>
        <v>220.54617689137982</v>
      </c>
      <c r="P62" s="17">
        <f t="shared" si="1"/>
        <v>-193.34098982094136</v>
      </c>
      <c r="Q62" s="17">
        <f t="shared" si="2"/>
        <v>193.40563162674803</v>
      </c>
      <c r="R62" s="17">
        <f t="shared" si="3"/>
        <v>-88.5186014700871</v>
      </c>
      <c r="S62" s="17">
        <f>Data!$D$8/TK!Q62</f>
        <v>0.0517048025742028</v>
      </c>
      <c r="T62" s="17">
        <f t="shared" si="4"/>
        <v>88.5186014700871</v>
      </c>
      <c r="U62" s="17">
        <f t="shared" si="5"/>
        <v>0.258524012871014</v>
      </c>
      <c r="V62" s="33">
        <f t="shared" si="6"/>
        <v>1.406638826471275</v>
      </c>
      <c r="W62" s="33">
        <f t="shared" si="7"/>
        <v>11.403296534664001</v>
      </c>
      <c r="X62" s="33">
        <f t="shared" si="8"/>
        <v>-9.996657708192727</v>
      </c>
      <c r="Y62" s="33">
        <f t="shared" si="9"/>
        <v>9.996657708192727</v>
      </c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</row>
    <row r="63" spans="10:80" ht="12.75">
      <c r="J63" s="17">
        <v>37</v>
      </c>
      <c r="K63" s="17">
        <f>Data!$D$6+J63*(Data!$D$7-Data!$D$6)/200</f>
        <v>370.815</v>
      </c>
      <c r="L63" s="17">
        <f t="shared" si="0"/>
        <v>2329.899359681798</v>
      </c>
      <c r="M63" s="17">
        <f>Data!$D$3</f>
        <v>5</v>
      </c>
      <c r="N63" s="17">
        <f>L63*Data!$D$4*0.001</f>
        <v>27.95879231618158</v>
      </c>
      <c r="O63" s="17">
        <f>1/(L63*Data!$D$5*0.000001)</f>
        <v>214.60154402046217</v>
      </c>
      <c r="P63" s="17">
        <f t="shared" si="1"/>
        <v>-186.64275170428058</v>
      </c>
      <c r="Q63" s="17">
        <f t="shared" si="2"/>
        <v>186.7097125586822</v>
      </c>
      <c r="R63" s="17">
        <f t="shared" si="3"/>
        <v>-88.4654619956118</v>
      </c>
      <c r="S63" s="17">
        <f>Data!$D$8/TK!Q63</f>
        <v>0.053559077687814635</v>
      </c>
      <c r="T63" s="17">
        <f t="shared" si="4"/>
        <v>88.4654619956118</v>
      </c>
      <c r="U63" s="17">
        <f t="shared" si="5"/>
        <v>0.2677953884390732</v>
      </c>
      <c r="V63" s="33">
        <f t="shared" si="6"/>
        <v>1.4974471297198442</v>
      </c>
      <c r="W63" s="33">
        <f t="shared" si="7"/>
        <v>11.493860768116905</v>
      </c>
      <c r="X63" s="33">
        <f t="shared" si="8"/>
        <v>-9.99641363839706</v>
      </c>
      <c r="Y63" s="33">
        <f t="shared" si="9"/>
        <v>9.99641363839706</v>
      </c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</row>
    <row r="64" spans="10:80" ht="12.75">
      <c r="J64" s="17">
        <v>38</v>
      </c>
      <c r="K64" s="17">
        <f>Data!$D$6+J64*(Data!$D$7-Data!$D$6)/200</f>
        <v>380.81</v>
      </c>
      <c r="L64" s="17">
        <f t="shared" si="0"/>
        <v>2392.6997968270584</v>
      </c>
      <c r="M64" s="17">
        <f>Data!$D$3</f>
        <v>5</v>
      </c>
      <c r="N64" s="17">
        <f>L64*Data!$D$4*0.001</f>
        <v>28.7123975619247</v>
      </c>
      <c r="O64" s="17">
        <f>1/(L64*Data!$D$5*0.000001)</f>
        <v>208.96896495876598</v>
      </c>
      <c r="P64" s="17">
        <f t="shared" si="1"/>
        <v>-180.2565673968413</v>
      </c>
      <c r="Q64" s="17">
        <f t="shared" si="2"/>
        <v>180.3258996641691</v>
      </c>
      <c r="R64" s="17">
        <f t="shared" si="3"/>
        <v>-88.41112330962187</v>
      </c>
      <c r="S64" s="17">
        <f>Data!$D$8/TK!Q64</f>
        <v>0.055455151027243195</v>
      </c>
      <c r="T64" s="17">
        <f t="shared" si="4"/>
        <v>88.41112330962187</v>
      </c>
      <c r="U64" s="17">
        <f t="shared" si="5"/>
        <v>0.277275755136216</v>
      </c>
      <c r="V64" s="33">
        <f t="shared" si="6"/>
        <v>1.5922503431507835</v>
      </c>
      <c r="W64" s="33">
        <f t="shared" si="7"/>
        <v>11.588405511795058</v>
      </c>
      <c r="X64" s="33">
        <f t="shared" si="8"/>
        <v>-9.996155168644274</v>
      </c>
      <c r="Y64" s="33">
        <f t="shared" si="9"/>
        <v>9.996155168644274</v>
      </c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</row>
    <row r="65" spans="10:80" ht="12.75">
      <c r="J65" s="17">
        <v>39</v>
      </c>
      <c r="K65" s="17">
        <f>Data!$D$6+J65*(Data!$D$7-Data!$D$6)/200</f>
        <v>390.805</v>
      </c>
      <c r="L65" s="17">
        <f t="shared" si="0"/>
        <v>2455.5002339723183</v>
      </c>
      <c r="M65" s="17">
        <f>Data!$D$3</f>
        <v>5</v>
      </c>
      <c r="N65" s="17">
        <f>L65*Data!$D$4*0.001</f>
        <v>29.46600280766782</v>
      </c>
      <c r="O65" s="17">
        <f>1/(L65*Data!$D$5*0.000001)</f>
        <v>203.6244969894133</v>
      </c>
      <c r="P65" s="17">
        <f t="shared" si="1"/>
        <v>-174.15849418174548</v>
      </c>
      <c r="Q65" s="17">
        <f t="shared" si="2"/>
        <v>174.23025310104177</v>
      </c>
      <c r="R65" s="17">
        <f t="shared" si="3"/>
        <v>-88.3555196131302</v>
      </c>
      <c r="S65" s="17">
        <f>Data!$D$8/TK!Q65</f>
        <v>0.05739531351194604</v>
      </c>
      <c r="T65" s="17">
        <f t="shared" si="4"/>
        <v>88.3555196131302</v>
      </c>
      <c r="U65" s="17">
        <f t="shared" si="5"/>
        <v>0.28697656755973017</v>
      </c>
      <c r="V65" s="33">
        <f t="shared" si="6"/>
        <v>1.6912104690899767</v>
      </c>
      <c r="W65" s="33">
        <f t="shared" si="7"/>
        <v>11.687091843419688</v>
      </c>
      <c r="X65" s="33">
        <f t="shared" si="8"/>
        <v>-9.995881374329711</v>
      </c>
      <c r="Y65" s="33">
        <f t="shared" si="9"/>
        <v>9.995881374329711</v>
      </c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</row>
    <row r="66" spans="10:80" ht="12.75">
      <c r="J66" s="17">
        <v>40</v>
      </c>
      <c r="K66" s="17">
        <f>Data!$D$6+J66*(Data!$D$7-Data!$D$6)/200</f>
        <v>400.8</v>
      </c>
      <c r="L66" s="17">
        <f t="shared" si="0"/>
        <v>2518.300671117578</v>
      </c>
      <c r="M66" s="17">
        <f>Data!$D$3</f>
        <v>5</v>
      </c>
      <c r="N66" s="17">
        <f>L66*Data!$D$4*0.001</f>
        <v>30.219608053410937</v>
      </c>
      <c r="O66" s="17">
        <f>1/(L66*Data!$D$5*0.000001)</f>
        <v>198.54658569348223</v>
      </c>
      <c r="P66" s="17">
        <f t="shared" si="1"/>
        <v>-168.32697764007128</v>
      </c>
      <c r="Q66" s="17">
        <f t="shared" si="2"/>
        <v>168.40122149628564</v>
      </c>
      <c r="R66" s="17">
        <f t="shared" si="3"/>
        <v>-88.29858119265161</v>
      </c>
      <c r="S66" s="17">
        <f>Data!$D$8/TK!Q66</f>
        <v>0.059381992073142806</v>
      </c>
      <c r="T66" s="17">
        <f t="shared" si="4"/>
        <v>88.29858119265161</v>
      </c>
      <c r="U66" s="17">
        <f t="shared" si="5"/>
        <v>0.29690996036571404</v>
      </c>
      <c r="V66" s="33">
        <f t="shared" si="6"/>
        <v>1.7945005258811308</v>
      </c>
      <c r="W66" s="33">
        <f t="shared" si="7"/>
        <v>11.79009177779993</v>
      </c>
      <c r="X66" s="33">
        <f t="shared" si="8"/>
        <v>-9.9955912519188</v>
      </c>
      <c r="Y66" s="33">
        <f t="shared" si="9"/>
        <v>9.9955912519188</v>
      </c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</row>
    <row r="67" spans="10:80" ht="12.75">
      <c r="J67" s="17">
        <v>41</v>
      </c>
      <c r="K67" s="17">
        <f>Data!$D$6+J67*(Data!$D$7-Data!$D$6)/200</f>
        <v>410.795</v>
      </c>
      <c r="L67" s="17">
        <f t="shared" si="0"/>
        <v>2581.1011082628384</v>
      </c>
      <c r="M67" s="17">
        <f>Data!$D$3</f>
        <v>5</v>
      </c>
      <c r="N67" s="17">
        <f>L67*Data!$D$4*0.001</f>
        <v>30.97321329915406</v>
      </c>
      <c r="O67" s="17">
        <f>1/(L67*Data!$D$5*0.000001)</f>
        <v>193.7157744031638</v>
      </c>
      <c r="P67" s="17">
        <f t="shared" si="1"/>
        <v>-162.74256110400975</v>
      </c>
      <c r="Q67" s="17">
        <f t="shared" si="2"/>
        <v>162.81935141343718</v>
      </c>
      <c r="R67" s="17">
        <f t="shared" si="3"/>
        <v>-88.24023409491978</v>
      </c>
      <c r="S67" s="17">
        <f>Data!$D$8/TK!Q67</f>
        <v>0.06141776093068701</v>
      </c>
      <c r="T67" s="17">
        <f t="shared" si="4"/>
        <v>88.24023409491978</v>
      </c>
      <c r="U67" s="17">
        <f t="shared" si="5"/>
        <v>0.307088804653435</v>
      </c>
      <c r="V67" s="33">
        <f t="shared" si="6"/>
        <v>1.9023054096626195</v>
      </c>
      <c r="W67" s="33">
        <f t="shared" si="7"/>
        <v>11.897589120796413</v>
      </c>
      <c r="X67" s="33">
        <f t="shared" si="8"/>
        <v>-9.995283711133794</v>
      </c>
      <c r="Y67" s="33">
        <f t="shared" si="9"/>
        <v>9.995283711133794</v>
      </c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</row>
    <row r="68" spans="10:80" ht="12.75">
      <c r="J68" s="17">
        <v>42</v>
      </c>
      <c r="K68" s="17">
        <f>Data!$D$6+J68*(Data!$D$7-Data!$D$6)/200</f>
        <v>420.79</v>
      </c>
      <c r="L68" s="17">
        <f t="shared" si="0"/>
        <v>2643.901545408098</v>
      </c>
      <c r="M68" s="17">
        <f>Data!$D$3</f>
        <v>5</v>
      </c>
      <c r="N68" s="17">
        <f>L68*Data!$D$4*0.001</f>
        <v>31.726818544897178</v>
      </c>
      <c r="O68" s="17">
        <f>1/(L68*Data!$D$5*0.000001)</f>
        <v>189.11445506297125</v>
      </c>
      <c r="P68" s="17">
        <f t="shared" si="1"/>
        <v>-157.38763651807406</v>
      </c>
      <c r="Q68" s="17">
        <f t="shared" si="2"/>
        <v>157.4670382294193</v>
      </c>
      <c r="R68" s="17">
        <f t="shared" si="3"/>
        <v>-88.18039977002778</v>
      </c>
      <c r="S68" s="17">
        <f>Data!$D$8/TK!Q68</f>
        <v>0.06350535396132012</v>
      </c>
      <c r="T68" s="17">
        <f t="shared" si="4"/>
        <v>88.18039977002778</v>
      </c>
      <c r="U68" s="17">
        <f t="shared" si="5"/>
        <v>0.3175267698066006</v>
      </c>
      <c r="V68" s="33">
        <f t="shared" si="6"/>
        <v>2.0148228417602705</v>
      </c>
      <c r="W68" s="33">
        <f t="shared" si="7"/>
        <v>12.009780407976157</v>
      </c>
      <c r="X68" s="33">
        <f t="shared" si="8"/>
        <v>-9.994957566215886</v>
      </c>
      <c r="Y68" s="33">
        <f t="shared" si="9"/>
        <v>9.994957566215886</v>
      </c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</row>
    <row r="69" spans="10:80" ht="12.75">
      <c r="J69" s="17">
        <v>43</v>
      </c>
      <c r="K69" s="17">
        <f>Data!$D$6+J69*(Data!$D$7-Data!$D$6)/200</f>
        <v>430.785</v>
      </c>
      <c r="L69" s="17">
        <f t="shared" si="0"/>
        <v>2706.701982553358</v>
      </c>
      <c r="M69" s="17">
        <f>Data!$D$3</f>
        <v>5</v>
      </c>
      <c r="N69" s="17">
        <f>L69*Data!$D$4*0.001</f>
        <v>32.480423790640295</v>
      </c>
      <c r="O69" s="17">
        <f>1/(L69*Data!$D$5*0.000001)</f>
        <v>184.7266537738029</v>
      </c>
      <c r="P69" s="17">
        <f t="shared" si="1"/>
        <v>-152.2462299831626</v>
      </c>
      <c r="Q69" s="17">
        <f t="shared" si="2"/>
        <v>152.3283116957778</v>
      </c>
      <c r="R69" s="17">
        <f t="shared" si="3"/>
        <v>-88.11899467929456</v>
      </c>
      <c r="S69" s="17">
        <f>Data!$D$8/TK!Q69</f>
        <v>0.06564767828564581</v>
      </c>
      <c r="T69" s="17">
        <f t="shared" si="4"/>
        <v>88.11899467929456</v>
      </c>
      <c r="U69" s="17">
        <f t="shared" si="5"/>
        <v>0.3282383914282291</v>
      </c>
      <c r="V69" s="33">
        <f t="shared" si="6"/>
        <v>2.1322644115893907</v>
      </c>
      <c r="W69" s="33">
        <f t="shared" si="7"/>
        <v>12.126875937726492</v>
      </c>
      <c r="X69" s="33">
        <f t="shared" si="8"/>
        <v>-9.994611526137101</v>
      </c>
      <c r="Y69" s="33">
        <f t="shared" si="9"/>
        <v>9.994611526137101</v>
      </c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</row>
    <row r="70" spans="10:80" ht="12.75">
      <c r="J70" s="17">
        <v>44</v>
      </c>
      <c r="K70" s="17">
        <f>Data!$D$6+J70*(Data!$D$7-Data!$D$6)/200</f>
        <v>440.78</v>
      </c>
      <c r="L70" s="17">
        <f t="shared" si="0"/>
        <v>2769.502419698618</v>
      </c>
      <c r="M70" s="17">
        <f>Data!$D$3</f>
        <v>5</v>
      </c>
      <c r="N70" s="17">
        <f>L70*Data!$D$4*0.001</f>
        <v>33.23402903638341</v>
      </c>
      <c r="O70" s="17">
        <f>1/(L70*Data!$D$5*0.000001)</f>
        <v>180.5378455146506</v>
      </c>
      <c r="P70" s="17">
        <f t="shared" si="1"/>
        <v>-147.30381647826718</v>
      </c>
      <c r="Q70" s="17">
        <f t="shared" si="2"/>
        <v>147.38865067929422</v>
      </c>
      <c r="R70" s="17">
        <f t="shared" si="3"/>
        <v>-88.05592986366196</v>
      </c>
      <c r="S70" s="17">
        <f>Data!$D$8/TK!Q70</f>
        <v>0.06784782921826994</v>
      </c>
      <c r="T70" s="17">
        <f t="shared" si="4"/>
        <v>88.05592986366196</v>
      </c>
      <c r="U70" s="17">
        <f t="shared" si="5"/>
        <v>0.3392391460913497</v>
      </c>
      <c r="V70" s="33">
        <f t="shared" si="6"/>
        <v>2.254856726295566</v>
      </c>
      <c r="W70" s="33">
        <f t="shared" si="7"/>
        <v>12.249100909912416</v>
      </c>
      <c r="X70" s="33">
        <f t="shared" si="8"/>
        <v>-9.99424418361685</v>
      </c>
      <c r="Y70" s="33">
        <f t="shared" si="9"/>
        <v>9.99424418361685</v>
      </c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</row>
    <row r="71" spans="10:80" ht="12.75">
      <c r="J71" s="17">
        <v>45</v>
      </c>
      <c r="K71" s="17">
        <f>Data!$D$6+J71*(Data!$D$7-Data!$D$6)/200</f>
        <v>450.775</v>
      </c>
      <c r="L71" s="17">
        <f t="shared" si="0"/>
        <v>2832.3028568438776</v>
      </c>
      <c r="M71" s="17">
        <f>Data!$D$3</f>
        <v>5</v>
      </c>
      <c r="N71" s="17">
        <f>L71*Data!$D$4*0.001</f>
        <v>33.98763428212653</v>
      </c>
      <c r="O71" s="17">
        <f>1/(L71*Data!$D$5*0.000001)</f>
        <v>176.53479351327755</v>
      </c>
      <c r="P71" s="17">
        <f t="shared" si="1"/>
        <v>-142.54715923115103</v>
      </c>
      <c r="Q71" s="17">
        <f t="shared" si="2"/>
        <v>142.63482255350945</v>
      </c>
      <c r="R71" s="17">
        <f t="shared" si="3"/>
        <v>-87.99111046784972</v>
      </c>
      <c r="S71" s="17">
        <f>Data!$D$8/TK!Q71</f>
        <v>0.07010910674529357</v>
      </c>
      <c r="T71" s="17">
        <f t="shared" si="4"/>
        <v>87.99111046784972</v>
      </c>
      <c r="U71" s="17">
        <f t="shared" si="5"/>
        <v>0.35054553372646785</v>
      </c>
      <c r="V71" s="33">
        <f t="shared" si="6"/>
        <v>2.382842679905608</v>
      </c>
      <c r="W71" s="33">
        <f t="shared" si="7"/>
        <v>12.376696682680734</v>
      </c>
      <c r="X71" s="33">
        <f t="shared" si="8"/>
        <v>-9.993854002775127</v>
      </c>
      <c r="Y71" s="33">
        <f t="shared" si="9"/>
        <v>9.993854002775127</v>
      </c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</row>
    <row r="72" spans="10:80" ht="12.75">
      <c r="J72" s="17">
        <v>46</v>
      </c>
      <c r="K72" s="17">
        <f>Data!$D$6+J72*(Data!$D$7-Data!$D$6)/200</f>
        <v>460.77</v>
      </c>
      <c r="L72" s="17">
        <f t="shared" si="0"/>
        <v>2895.103293989138</v>
      </c>
      <c r="M72" s="17">
        <f>Data!$D$3</f>
        <v>5</v>
      </c>
      <c r="N72" s="17">
        <f>L72*Data!$D$4*0.001</f>
        <v>34.74123952786966</v>
      </c>
      <c r="O72" s="17">
        <f>1/(L72*Data!$D$5*0.000001)</f>
        <v>172.7054095230759</v>
      </c>
      <c r="P72" s="17">
        <f t="shared" si="1"/>
        <v>-137.96416999520625</v>
      </c>
      <c r="Q72" s="17">
        <f t="shared" si="2"/>
        <v>138.054743498607</v>
      </c>
      <c r="R72" s="17">
        <f t="shared" si="3"/>
        <v>-87.92443521483038</v>
      </c>
      <c r="S72" s="17">
        <f>Data!$D$8/TK!Q72</f>
        <v>0.0724350337161787</v>
      </c>
      <c r="T72" s="17">
        <f t="shared" si="4"/>
        <v>87.92443521483038</v>
      </c>
      <c r="U72" s="17">
        <f t="shared" si="5"/>
        <v>0.3621751685808935</v>
      </c>
      <c r="V72" s="33">
        <f t="shared" si="6"/>
        <v>2.516482856543079</v>
      </c>
      <c r="W72" s="33">
        <f t="shared" si="7"/>
        <v>12.509922161770453</v>
      </c>
      <c r="X72" s="33">
        <f t="shared" si="8"/>
        <v>-9.993439305227373</v>
      </c>
      <c r="Y72" s="33">
        <f t="shared" si="9"/>
        <v>9.993439305227373</v>
      </c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</row>
    <row r="73" spans="10:80" ht="12.75">
      <c r="J73" s="17">
        <v>47</v>
      </c>
      <c r="K73" s="17">
        <f>Data!$D$6+J73*(Data!$D$7-Data!$D$6)/200</f>
        <v>470.765</v>
      </c>
      <c r="L73" s="17">
        <f t="shared" si="0"/>
        <v>2957.9037311343977</v>
      </c>
      <c r="M73" s="17">
        <f>Data!$D$3</f>
        <v>5</v>
      </c>
      <c r="N73" s="17">
        <f>L73*Data!$D$4*0.001</f>
        <v>35.49484477361277</v>
      </c>
      <c r="O73" s="17">
        <f>1/(L73*Data!$D$5*0.000001)</f>
        <v>169.03863189903177</v>
      </c>
      <c r="P73" s="17">
        <f t="shared" si="1"/>
        <v>-133.543787125419</v>
      </c>
      <c r="Q73" s="17">
        <f t="shared" si="2"/>
        <v>133.6373566028572</v>
      </c>
      <c r="R73" s="17">
        <f t="shared" si="3"/>
        <v>-87.85579582441194</v>
      </c>
      <c r="S73" s="17">
        <f>Data!$D$8/TK!Q73</f>
        <v>0.07482937596347365</v>
      </c>
      <c r="T73" s="17">
        <f t="shared" si="4"/>
        <v>87.85579582441194</v>
      </c>
      <c r="U73" s="17">
        <f t="shared" si="5"/>
        <v>0.37414687981736827</v>
      </c>
      <c r="V73" s="33">
        <f t="shared" si="6"/>
        <v>2.6560570843298077</v>
      </c>
      <c r="W73" s="33">
        <f t="shared" si="7"/>
        <v>12.649055338723878</v>
      </c>
      <c r="X73" s="33">
        <f t="shared" si="8"/>
        <v>-9.99299825439407</v>
      </c>
      <c r="Y73" s="33">
        <f t="shared" si="9"/>
        <v>9.99299825439407</v>
      </c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</row>
    <row r="74" spans="10:80" ht="12.75">
      <c r="J74" s="17">
        <v>48</v>
      </c>
      <c r="K74" s="17">
        <f>Data!$D$6+J74*(Data!$D$7-Data!$D$6)/200</f>
        <v>480.76</v>
      </c>
      <c r="L74" s="17">
        <f t="shared" si="0"/>
        <v>3020.704168279658</v>
      </c>
      <c r="M74" s="17">
        <f>Data!$D$3</f>
        <v>5</v>
      </c>
      <c r="N74" s="17">
        <f>L74*Data!$D$4*0.001</f>
        <v>36.24845001935589</v>
      </c>
      <c r="O74" s="17">
        <f>1/(L74*Data!$D$5*0.000001)</f>
        <v>165.5243188824937</v>
      </c>
      <c r="P74" s="17">
        <f t="shared" si="1"/>
        <v>-129.27586886313782</v>
      </c>
      <c r="Q74" s="17">
        <f t="shared" si="2"/>
        <v>129.37252517563073</v>
      </c>
      <c r="R74" s="17">
        <f t="shared" si="3"/>
        <v>-87.78507636881709</v>
      </c>
      <c r="S74" s="17">
        <f>Data!$D$8/TK!Q74</f>
        <v>0.07729616459464185</v>
      </c>
      <c r="T74" s="17">
        <f t="shared" si="4"/>
        <v>87.78507636881709</v>
      </c>
      <c r="U74" s="17">
        <f t="shared" si="5"/>
        <v>0.38648082297320924</v>
      </c>
      <c r="V74" s="33">
        <f t="shared" si="6"/>
        <v>2.8018661589967815</v>
      </c>
      <c r="W74" s="33">
        <f t="shared" si="7"/>
        <v>12.794394996757218</v>
      </c>
      <c r="X74" s="33">
        <f t="shared" si="8"/>
        <v>-9.992528837760435</v>
      </c>
      <c r="Y74" s="33">
        <f t="shared" si="9"/>
        <v>9.992528837760435</v>
      </c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</row>
    <row r="75" spans="10:80" ht="12.75">
      <c r="J75" s="17">
        <v>49</v>
      </c>
      <c r="K75" s="17">
        <f>Data!$D$6+J75*(Data!$D$7-Data!$D$6)/200</f>
        <v>490.755</v>
      </c>
      <c r="L75" s="17">
        <f t="shared" si="0"/>
        <v>3083.504605424918</v>
      </c>
      <c r="M75" s="17">
        <f>Data!$D$3</f>
        <v>5</v>
      </c>
      <c r="N75" s="17">
        <f>L75*Data!$D$4*0.001</f>
        <v>37.00205526509902</v>
      </c>
      <c r="O75" s="17">
        <f>1/(L75*Data!$D$5*0.000001)</f>
        <v>162.15315492648608</v>
      </c>
      <c r="P75" s="17">
        <f t="shared" si="1"/>
        <v>-125.15109966138706</v>
      </c>
      <c r="Q75" s="17">
        <f t="shared" si="2"/>
        <v>125.25093910408192</v>
      </c>
      <c r="R75" s="17">
        <f t="shared" si="3"/>
        <v>-87.71215255709933</v>
      </c>
      <c r="S75" s="17">
        <f>Data!$D$8/TK!Q75</f>
        <v>0.07983972073606672</v>
      </c>
      <c r="T75" s="17">
        <f t="shared" si="4"/>
        <v>87.71215255709933</v>
      </c>
      <c r="U75" s="17">
        <f t="shared" si="5"/>
        <v>0.3991986036803336</v>
      </c>
      <c r="V75" s="33">
        <f t="shared" si="6"/>
        <v>2.954233759026013</v>
      </c>
      <c r="W75" s="33">
        <f t="shared" si="7"/>
        <v>12.946262605802811</v>
      </c>
      <c r="X75" s="33">
        <f t="shared" si="8"/>
        <v>-9.992028846776797</v>
      </c>
      <c r="Y75" s="33">
        <f t="shared" si="9"/>
        <v>9.992028846776797</v>
      </c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</row>
    <row r="76" spans="10:80" ht="12.75">
      <c r="J76" s="17">
        <v>50</v>
      </c>
      <c r="K76" s="17">
        <f>Data!$D$6+J76*(Data!$D$7-Data!$D$6)/200</f>
        <v>500.75</v>
      </c>
      <c r="L76" s="17">
        <f t="shared" si="0"/>
        <v>3146.3050425701776</v>
      </c>
      <c r="M76" s="17">
        <f>Data!$D$3</f>
        <v>5</v>
      </c>
      <c r="N76" s="17">
        <f>L76*Data!$D$4*0.001</f>
        <v>37.755660510842134</v>
      </c>
      <c r="O76" s="17">
        <f>1/(L76*Data!$D$5*0.000001)</f>
        <v>158.91656823953605</v>
      </c>
      <c r="P76" s="17">
        <f t="shared" si="1"/>
        <v>-121.16090772869391</v>
      </c>
      <c r="Q76" s="17">
        <f t="shared" si="2"/>
        <v>121.26403243188427</v>
      </c>
      <c r="R76" s="17">
        <f t="shared" si="3"/>
        <v>-87.63689093901068</v>
      </c>
      <c r="S76" s="17">
        <f>Data!$D$8/TK!Q76</f>
        <v>0.08246468305115238</v>
      </c>
      <c r="T76" s="17">
        <f t="shared" si="4"/>
        <v>87.63689093901068</v>
      </c>
      <c r="U76" s="17">
        <f t="shared" si="5"/>
        <v>0.41232341525576194</v>
      </c>
      <c r="V76" s="33">
        <f t="shared" si="6"/>
        <v>3.1135085774135067</v>
      </c>
      <c r="W76" s="33">
        <f t="shared" si="7"/>
        <v>13.105004431450169</v>
      </c>
      <c r="X76" s="33">
        <f t="shared" si="8"/>
        <v>-9.991495854036662</v>
      </c>
      <c r="Y76" s="33">
        <f t="shared" si="9"/>
        <v>9.991495854036662</v>
      </c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</row>
    <row r="77" spans="10:80" ht="12.75">
      <c r="J77" s="17">
        <v>51</v>
      </c>
      <c r="K77" s="17">
        <f>Data!$D$6+J77*(Data!$D$7-Data!$D$6)/200</f>
        <v>510.745</v>
      </c>
      <c r="L77" s="17">
        <f t="shared" si="0"/>
        <v>3209.105479715438</v>
      </c>
      <c r="M77" s="17">
        <f>Data!$D$3</f>
        <v>5</v>
      </c>
      <c r="N77" s="17">
        <f>L77*Data!$D$4*0.001</f>
        <v>38.50926575658526</v>
      </c>
      <c r="O77" s="17">
        <f>1/(L77*Data!$D$5*0.000001)</f>
        <v>155.80665801123394</v>
      </c>
      <c r="P77" s="17">
        <f t="shared" si="1"/>
        <v>-117.29739225464868</v>
      </c>
      <c r="Q77" s="17">
        <f t="shared" si="2"/>
        <v>117.40391062371354</v>
      </c>
      <c r="R77" s="17">
        <f t="shared" si="3"/>
        <v>-87.55914801749874</v>
      </c>
      <c r="S77" s="17">
        <f>Data!$D$8/TK!Q77</f>
        <v>0.08517603840344458</v>
      </c>
      <c r="T77" s="17">
        <f t="shared" si="4"/>
        <v>87.55914801749874</v>
      </c>
      <c r="U77" s="17">
        <f t="shared" si="5"/>
        <v>0.4258801920172229</v>
      </c>
      <c r="V77" s="33">
        <f t="shared" si="6"/>
        <v>3.280066698971359</v>
      </c>
      <c r="W77" s="33">
        <f t="shared" si="7"/>
        <v>13.270993886277218</v>
      </c>
      <c r="X77" s="33">
        <f t="shared" si="8"/>
        <v>-9.990927187305859</v>
      </c>
      <c r="Y77" s="33">
        <f t="shared" si="9"/>
        <v>9.990927187305859</v>
      </c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</row>
    <row r="78" spans="10:80" ht="12.75">
      <c r="J78" s="17">
        <v>52</v>
      </c>
      <c r="K78" s="17">
        <f>Data!$D$6+J78*(Data!$D$7-Data!$D$6)/200</f>
        <v>520.74</v>
      </c>
      <c r="L78" s="17">
        <f t="shared" si="0"/>
        <v>3271.9059168606977</v>
      </c>
      <c r="M78" s="17">
        <f>Data!$D$3</f>
        <v>5</v>
      </c>
      <c r="N78" s="17">
        <f>L78*Data!$D$4*0.001</f>
        <v>39.262871002328374</v>
      </c>
      <c r="O78" s="17">
        <f>1/(L78*Data!$D$5*0.000001)</f>
        <v>152.8161300187189</v>
      </c>
      <c r="P78" s="17">
        <f t="shared" si="1"/>
        <v>-113.55325901639051</v>
      </c>
      <c r="Q78" s="17">
        <f t="shared" si="2"/>
        <v>113.66328621522199</v>
      </c>
      <c r="R78" s="17">
        <f t="shared" si="3"/>
        <v>-87.4787692573229</v>
      </c>
      <c r="S78" s="17">
        <f>Data!$D$8/TK!Q78</f>
        <v>0.08797915609324326</v>
      </c>
      <c r="T78" s="17">
        <f t="shared" si="4"/>
        <v>87.4787692573229</v>
      </c>
      <c r="U78" s="17">
        <f t="shared" si="5"/>
        <v>0.4398957804662163</v>
      </c>
      <c r="V78" s="33">
        <f t="shared" si="6"/>
        <v>3.4543142565827227</v>
      </c>
      <c r="W78" s="33">
        <f t="shared" si="7"/>
        <v>13.444634156482227</v>
      </c>
      <c r="X78" s="33">
        <f t="shared" si="8"/>
        <v>-9.990319899899504</v>
      </c>
      <c r="Y78" s="33">
        <f t="shared" si="9"/>
        <v>9.990319899899504</v>
      </c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</row>
    <row r="79" spans="10:80" ht="12.75">
      <c r="J79" s="17">
        <v>53</v>
      </c>
      <c r="K79" s="17">
        <f>Data!$D$6+J79*(Data!$D$7-Data!$D$6)/200</f>
        <v>530.735</v>
      </c>
      <c r="L79" s="17">
        <f t="shared" si="0"/>
        <v>3334.7063540059576</v>
      </c>
      <c r="M79" s="17">
        <f>Data!$D$3</f>
        <v>5</v>
      </c>
      <c r="N79" s="17">
        <f>L79*Data!$D$4*0.001</f>
        <v>40.01647624807149</v>
      </c>
      <c r="O79" s="17">
        <f>1/(L79*Data!$D$5*0.000001)</f>
        <v>149.93823950926108</v>
      </c>
      <c r="P79" s="17">
        <f t="shared" si="1"/>
        <v>-109.9217632611896</v>
      </c>
      <c r="Q79" s="17">
        <f t="shared" si="2"/>
        <v>110.03542174431382</v>
      </c>
      <c r="R79" s="17">
        <f t="shared" si="3"/>
        <v>-87.39558797528808</v>
      </c>
      <c r="S79" s="17">
        <f>Data!$D$8/TK!Q79</f>
        <v>0.0908798261639485</v>
      </c>
      <c r="T79" s="17">
        <f t="shared" si="4"/>
        <v>87.39558797528808</v>
      </c>
      <c r="U79" s="17">
        <f t="shared" si="5"/>
        <v>0.45439913081974254</v>
      </c>
      <c r="V79" s="33">
        <f t="shared" si="6"/>
        <v>3.6366904051185114</v>
      </c>
      <c r="W79" s="33">
        <f t="shared" si="7"/>
        <v>13.626361141930122</v>
      </c>
      <c r="X79" s="33">
        <f t="shared" si="8"/>
        <v>-9.989670736811611</v>
      </c>
      <c r="Y79" s="33">
        <f t="shared" si="9"/>
        <v>9.989670736811611</v>
      </c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</row>
    <row r="80" spans="10:80" ht="12.75">
      <c r="J80" s="17">
        <v>54</v>
      </c>
      <c r="K80" s="17">
        <f>Data!$D$6+J80*(Data!$D$7-Data!$D$6)/200</f>
        <v>540.73</v>
      </c>
      <c r="L80" s="17">
        <f t="shared" si="0"/>
        <v>3397.506791151218</v>
      </c>
      <c r="M80" s="17">
        <f>Data!$D$3</f>
        <v>5</v>
      </c>
      <c r="N80" s="17">
        <f>L80*Data!$D$4*0.001</f>
        <v>40.770081493814615</v>
      </c>
      <c r="O80" s="17">
        <f>1/(L80*Data!$D$5*0.000001)</f>
        <v>147.16674041748686</v>
      </c>
      <c r="P80" s="17">
        <f t="shared" si="1"/>
        <v>-106.39665892367225</v>
      </c>
      <c r="Q80" s="17">
        <f t="shared" si="2"/>
        <v>106.51407902301106</v>
      </c>
      <c r="R80" s="17">
        <f t="shared" si="3"/>
        <v>-87.30942409524103</v>
      </c>
      <c r="S80" s="17">
        <f>Data!$D$8/TK!Q80</f>
        <v>0.09388430235442981</v>
      </c>
      <c r="T80" s="17">
        <f t="shared" si="4"/>
        <v>87.30942409524103</v>
      </c>
      <c r="U80" s="17">
        <f t="shared" si="5"/>
        <v>0.469421511772149</v>
      </c>
      <c r="V80" s="33">
        <f t="shared" si="6"/>
        <v>3.827670657980035</v>
      </c>
      <c r="W80" s="33">
        <f t="shared" si="7"/>
        <v>13.816646753871222</v>
      </c>
      <c r="X80" s="33">
        <f t="shared" si="8"/>
        <v>-9.988976095891188</v>
      </c>
      <c r="Y80" s="33">
        <f t="shared" si="9"/>
        <v>9.988976095891188</v>
      </c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</row>
    <row r="81" spans="10:80" ht="12.75">
      <c r="J81" s="17">
        <v>55</v>
      </c>
      <c r="K81" s="17">
        <f>Data!$D$6+J81*(Data!$D$7-Data!$D$6)/200</f>
        <v>550.725</v>
      </c>
      <c r="L81" s="17">
        <f t="shared" si="0"/>
        <v>3460.3072282964777</v>
      </c>
      <c r="M81" s="17">
        <f>Data!$D$3</f>
        <v>5</v>
      </c>
      <c r="N81" s="17">
        <f>L81*Data!$D$4*0.001</f>
        <v>41.52368673955773</v>
      </c>
      <c r="O81" s="17">
        <f>1/(L81*Data!$D$5*0.000001)</f>
        <v>144.49584011248388</v>
      </c>
      <c r="P81" s="17">
        <f t="shared" si="1"/>
        <v>-102.97215337292614</v>
      </c>
      <c r="Q81" s="17">
        <f t="shared" si="2"/>
        <v>103.09347394601379</v>
      </c>
      <c r="R81" s="17">
        <f t="shared" si="3"/>
        <v>-87.22008274818215</v>
      </c>
      <c r="S81" s="17">
        <f>Data!$D$8/TK!Q81</f>
        <v>0.09699935036854639</v>
      </c>
      <c r="T81" s="17">
        <f t="shared" si="4"/>
        <v>87.22008274818215</v>
      </c>
      <c r="U81" s="17">
        <f t="shared" si="5"/>
        <v>0.48499675184273194</v>
      </c>
      <c r="V81" s="33">
        <f t="shared" si="6"/>
        <v>4.027770638644124</v>
      </c>
      <c r="W81" s="33">
        <f t="shared" si="7"/>
        <v>14.016002621868282</v>
      </c>
      <c r="X81" s="33">
        <f t="shared" si="8"/>
        <v>-9.988231983224157</v>
      </c>
      <c r="Y81" s="33">
        <f t="shared" si="9"/>
        <v>9.988231983224157</v>
      </c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</row>
    <row r="82" spans="10:80" ht="12.75">
      <c r="J82" s="17">
        <v>56</v>
      </c>
      <c r="K82" s="17">
        <f>Data!$D$6+J82*(Data!$D$7-Data!$D$6)/200</f>
        <v>560.72</v>
      </c>
      <c r="L82" s="17">
        <f t="shared" si="0"/>
        <v>3523.107665441738</v>
      </c>
      <c r="M82" s="17">
        <f>Data!$D$3</f>
        <v>5</v>
      </c>
      <c r="N82" s="17">
        <f>L82*Data!$D$4*0.001</f>
        <v>42.277291985300856</v>
      </c>
      <c r="O82" s="17">
        <f>1/(L82*Data!$D$5*0.000001)</f>
        <v>141.92015898478326</v>
      </c>
      <c r="P82" s="17">
        <f t="shared" si="1"/>
        <v>-99.64286699948241</v>
      </c>
      <c r="Q82" s="17">
        <f t="shared" si="2"/>
        <v>99.76823614696482</v>
      </c>
      <c r="R82" s="17">
        <f t="shared" si="3"/>
        <v>-87.12735269452304</v>
      </c>
      <c r="S82" s="17">
        <f>Data!$D$8/TK!Q82</f>
        <v>0.10023230224567042</v>
      </c>
      <c r="T82" s="17">
        <f t="shared" si="4"/>
        <v>87.12735269452304</v>
      </c>
      <c r="U82" s="17">
        <f t="shared" si="5"/>
        <v>0.5011615112283521</v>
      </c>
      <c r="V82" s="33">
        <f t="shared" si="6"/>
        <v>4.237550308399135</v>
      </c>
      <c r="W82" s="33">
        <f t="shared" si="7"/>
        <v>14.224984270116394</v>
      </c>
      <c r="X82" s="33">
        <f t="shared" si="8"/>
        <v>-9.987433961717258</v>
      </c>
      <c r="Y82" s="33">
        <f t="shared" si="9"/>
        <v>9.987433961717258</v>
      </c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</row>
    <row r="83" spans="10:80" ht="12.75">
      <c r="J83" s="17">
        <v>57</v>
      </c>
      <c r="K83" s="17">
        <f>Data!$D$6+J83*(Data!$D$7-Data!$D$6)/200</f>
        <v>570.715</v>
      </c>
      <c r="L83" s="17">
        <f t="shared" si="0"/>
        <v>3585.9081025869978</v>
      </c>
      <c r="M83" s="17">
        <f>Data!$D$3</f>
        <v>5</v>
      </c>
      <c r="N83" s="17">
        <f>L83*Data!$D$4*0.001</f>
        <v>43.03089723104397</v>
      </c>
      <c r="O83" s="17">
        <f>1/(L83*Data!$D$5*0.000001)</f>
        <v>139.43469427989044</v>
      </c>
      <c r="P83" s="17">
        <f t="shared" si="1"/>
        <v>-96.40379704884646</v>
      </c>
      <c r="Q83" s="17">
        <f t="shared" si="2"/>
        <v>96.53337291027998</v>
      </c>
      <c r="R83" s="17">
        <f t="shared" si="3"/>
        <v>-87.03100454155307</v>
      </c>
      <c r="S83" s="17">
        <f>Data!$D$8/TK!Q83</f>
        <v>0.10359111775048198</v>
      </c>
      <c r="T83" s="17">
        <f t="shared" si="4"/>
        <v>87.03100454155307</v>
      </c>
      <c r="U83" s="17">
        <f t="shared" si="5"/>
        <v>0.5179555887524099</v>
      </c>
      <c r="V83" s="33">
        <f t="shared" si="6"/>
        <v>4.4576187419699655</v>
      </c>
      <c r="W83" s="33">
        <f t="shared" si="7"/>
        <v>14.444195833650586</v>
      </c>
      <c r="X83" s="33">
        <f t="shared" si="8"/>
        <v>-9.98657709168062</v>
      </c>
      <c r="Y83" s="33">
        <f t="shared" si="9"/>
        <v>9.98657709168062</v>
      </c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</row>
    <row r="84" spans="10:80" ht="12.75">
      <c r="J84" s="17">
        <v>58</v>
      </c>
      <c r="K84" s="17">
        <f>Data!$D$6+J84*(Data!$D$7-Data!$D$6)/200</f>
        <v>580.71</v>
      </c>
      <c r="L84" s="17">
        <f t="shared" si="0"/>
        <v>3648.7085397322576</v>
      </c>
      <c r="M84" s="17">
        <f>Data!$D$3</f>
        <v>5</v>
      </c>
      <c r="N84" s="17">
        <f>L84*Data!$D$4*0.001</f>
        <v>43.7845024767871</v>
      </c>
      <c r="O84" s="17">
        <f>1/(L84*Data!$D$5*0.000001)</f>
        <v>137.03478766673155</v>
      </c>
      <c r="P84" s="17">
        <f t="shared" si="1"/>
        <v>-93.25028518994445</v>
      </c>
      <c r="Q84" s="17">
        <f t="shared" si="2"/>
        <v>93.38423682831045</v>
      </c>
      <c r="R84" s="17">
        <f t="shared" si="3"/>
        <v>-86.93078872442412</v>
      </c>
      <c r="S84" s="17">
        <f>Data!$D$8/TK!Q84</f>
        <v>0.10708445386115091</v>
      </c>
      <c r="T84" s="17">
        <f t="shared" si="4"/>
        <v>86.93078872442412</v>
      </c>
      <c r="U84" s="17">
        <f t="shared" si="5"/>
        <v>0.5354222693057545</v>
      </c>
      <c r="V84" s="33">
        <f t="shared" si="6"/>
        <v>4.688639535308956</v>
      </c>
      <c r="W84" s="33">
        <f t="shared" si="7"/>
        <v>14.674295397270726</v>
      </c>
      <c r="X84" s="33">
        <f t="shared" si="8"/>
        <v>-9.98565586196177</v>
      </c>
      <c r="Y84" s="33">
        <f t="shared" si="9"/>
        <v>9.98565586196177</v>
      </c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</row>
    <row r="85" spans="10:80" ht="12.75">
      <c r="J85" s="17">
        <v>59</v>
      </c>
      <c r="K85" s="17">
        <f>Data!$D$6+J85*(Data!$D$7-Data!$D$6)/200</f>
        <v>590.705</v>
      </c>
      <c r="L85" s="17">
        <f t="shared" si="0"/>
        <v>3711.508976877518</v>
      </c>
      <c r="M85" s="17">
        <f>Data!$D$3</f>
        <v>5</v>
      </c>
      <c r="N85" s="17">
        <f>L85*Data!$D$4*0.001</f>
        <v>44.53810772253021</v>
      </c>
      <c r="O85" s="17">
        <f>1/(L85*Data!$D$5*0.000001)</f>
        <v>134.7160960986409</v>
      </c>
      <c r="P85" s="17">
        <f t="shared" si="1"/>
        <v>-90.17798837611068</v>
      </c>
      <c r="Q85" s="17">
        <f t="shared" si="2"/>
        <v>90.31649676311605</v>
      </c>
      <c r="R85" s="17">
        <f t="shared" si="3"/>
        <v>-86.82643321324599</v>
      </c>
      <c r="S85" s="17">
        <f>Data!$D$8/TK!Q85</f>
        <v>0.110721743628168</v>
      </c>
      <c r="T85" s="17">
        <f t="shared" si="4"/>
        <v>86.82643321324599</v>
      </c>
      <c r="U85" s="17">
        <f t="shared" si="5"/>
        <v>0.55360871814084</v>
      </c>
      <c r="V85" s="33">
        <f t="shared" si="6"/>
        <v>4.93133694493772</v>
      </c>
      <c r="W85" s="33">
        <f t="shared" si="7"/>
        <v>14.91600105482136</v>
      </c>
      <c r="X85" s="33">
        <f t="shared" si="8"/>
        <v>-9.984664109883639</v>
      </c>
      <c r="Y85" s="33">
        <f t="shared" si="9"/>
        <v>9.984664109883639</v>
      </c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</row>
    <row r="86" spans="10:80" ht="12.75">
      <c r="J86" s="17">
        <v>60</v>
      </c>
      <c r="K86" s="17">
        <f>Data!$D$6+J86*(Data!$D$7-Data!$D$6)/200</f>
        <v>600.7</v>
      </c>
      <c r="L86" s="17">
        <f t="shared" si="0"/>
        <v>3774.3094140227777</v>
      </c>
      <c r="M86" s="17">
        <f>Data!$D$3</f>
        <v>5</v>
      </c>
      <c r="N86" s="17">
        <f>L86*Data!$D$4*0.001</f>
        <v>45.29171296827334</v>
      </c>
      <c r="O86" s="17">
        <f>1/(L86*Data!$D$5*0.000001)</f>
        <v>132.47456558339883</v>
      </c>
      <c r="P86" s="17">
        <f t="shared" si="1"/>
        <v>-87.18285261512548</v>
      </c>
      <c r="Q86" s="17">
        <f t="shared" si="2"/>
        <v>87.32611173131832</v>
      </c>
      <c r="R86" s="17">
        <f t="shared" si="3"/>
        <v>-86.71764090198302</v>
      </c>
      <c r="S86" s="17">
        <f>Data!$D$8/TK!Q86</f>
        <v>0.11451328590888854</v>
      </c>
      <c r="T86" s="17">
        <f t="shared" si="4"/>
        <v>86.71764090198302</v>
      </c>
      <c r="U86" s="17">
        <f t="shared" si="5"/>
        <v>0.5725664295444427</v>
      </c>
      <c r="V86" s="33">
        <f t="shared" si="6"/>
        <v>5.186502876439199</v>
      </c>
      <c r="W86" s="33">
        <f t="shared" si="7"/>
        <v>15.170097804307556</v>
      </c>
      <c r="X86" s="33">
        <f t="shared" si="8"/>
        <v>-9.983594927868356</v>
      </c>
      <c r="Y86" s="33">
        <f t="shared" si="9"/>
        <v>9.983594927868356</v>
      </c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</row>
    <row r="87" spans="10:80" ht="12.75">
      <c r="J87" s="17">
        <v>61</v>
      </c>
      <c r="K87" s="17">
        <f>Data!$D$6+J87*(Data!$D$7-Data!$D$6)/200</f>
        <v>610.695</v>
      </c>
      <c r="L87" s="17">
        <f t="shared" si="0"/>
        <v>3837.109851168038</v>
      </c>
      <c r="M87" s="17">
        <f>Data!$D$3</f>
        <v>5</v>
      </c>
      <c r="N87" s="17">
        <f>L87*Data!$D$4*0.001</f>
        <v>46.04531821401646</v>
      </c>
      <c r="O87" s="17">
        <f>1/(L87*Data!$D$5*0.000001)</f>
        <v>130.30640752904094</v>
      </c>
      <c r="P87" s="17">
        <f t="shared" si="1"/>
        <v>-84.26108931502448</v>
      </c>
      <c r="Q87" s="17">
        <f t="shared" si="2"/>
        <v>84.40930738108524</v>
      </c>
      <c r="R87" s="17">
        <f t="shared" si="3"/>
        <v>-86.60408662647752</v>
      </c>
      <c r="S87" s="17">
        <f>Data!$D$8/TK!Q87</f>
        <v>0.11847034776452671</v>
      </c>
      <c r="T87" s="17">
        <f t="shared" si="4"/>
        <v>86.60408662647752</v>
      </c>
      <c r="U87" s="17">
        <f t="shared" si="5"/>
        <v>0.5923517388226336</v>
      </c>
      <c r="V87" s="33">
        <f t="shared" si="6"/>
        <v>5.455004861742826</v>
      </c>
      <c r="W87" s="33">
        <f t="shared" si="7"/>
        <v>15.437445415911622</v>
      </c>
      <c r="X87" s="33">
        <f t="shared" si="8"/>
        <v>-9.982440554168797</v>
      </c>
      <c r="Y87" s="33">
        <f t="shared" si="9"/>
        <v>9.982440554168797</v>
      </c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</row>
    <row r="88" spans="10:80" ht="12.75">
      <c r="J88" s="17">
        <v>62</v>
      </c>
      <c r="K88" s="17">
        <f>Data!$D$6+J88*(Data!$D$7-Data!$D$6)/200</f>
        <v>620.69</v>
      </c>
      <c r="L88" s="17">
        <f t="shared" si="0"/>
        <v>3899.9102883132978</v>
      </c>
      <c r="M88" s="17">
        <f>Data!$D$3</f>
        <v>5</v>
      </c>
      <c r="N88" s="17">
        <f>L88*Data!$D$4*0.001</f>
        <v>46.79892345975957</v>
      </c>
      <c r="O88" s="17">
        <f>1/(L88*Data!$D$5*0.000001)</f>
        <v>128.20807737509492</v>
      </c>
      <c r="P88" s="17">
        <f t="shared" si="1"/>
        <v>-81.40915391533534</v>
      </c>
      <c r="Q88" s="17">
        <f t="shared" si="2"/>
        <v>81.56255477368741</v>
      </c>
      <c r="R88" s="17">
        <f t="shared" si="3"/>
        <v>-86.48541374874553</v>
      </c>
      <c r="S88" s="17">
        <f>Data!$D$8/TK!Q88</f>
        <v>0.12260528164851038</v>
      </c>
      <c r="T88" s="17">
        <f t="shared" si="4"/>
        <v>86.48541374874553</v>
      </c>
      <c r="U88" s="17">
        <f t="shared" si="5"/>
        <v>0.613026408242552</v>
      </c>
      <c r="V88" s="33">
        <f t="shared" si="6"/>
        <v>5.7377951916309025</v>
      </c>
      <c r="W88" s="33">
        <f t="shared" si="7"/>
        <v>15.718987436187524</v>
      </c>
      <c r="X88" s="33">
        <f t="shared" si="8"/>
        <v>-9.98119224455662</v>
      </c>
      <c r="Y88" s="33">
        <f t="shared" si="9"/>
        <v>9.98119224455662</v>
      </c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</row>
    <row r="89" spans="10:80" ht="12.75">
      <c r="J89" s="17">
        <v>63</v>
      </c>
      <c r="K89" s="17">
        <f>Data!$D$6+J89*(Data!$D$7-Data!$D$6)/200</f>
        <v>630.685</v>
      </c>
      <c r="L89" s="17">
        <f t="shared" si="0"/>
        <v>3962.710725458557</v>
      </c>
      <c r="M89" s="17">
        <f>Data!$D$3</f>
        <v>5</v>
      </c>
      <c r="N89" s="17">
        <f>L89*Data!$D$4*0.001</f>
        <v>47.55252870550269</v>
      </c>
      <c r="O89" s="17">
        <f>1/(L89*Data!$D$5*0.000001)</f>
        <v>126.17625525571033</v>
      </c>
      <c r="P89" s="17">
        <f t="shared" si="1"/>
        <v>-78.62372655020764</v>
      </c>
      <c r="Q89" s="17">
        <f t="shared" si="2"/>
        <v>78.78255121942819</v>
      </c>
      <c r="R89" s="17">
        <f t="shared" si="3"/>
        <v>-86.36123023224702</v>
      </c>
      <c r="S89" s="17">
        <f>Data!$D$8/TK!Q89</f>
        <v>0.12693165993250988</v>
      </c>
      <c r="T89" s="17">
        <f t="shared" si="4"/>
        <v>86.36123023224702</v>
      </c>
      <c r="U89" s="17">
        <f t="shared" si="5"/>
        <v>0.6346582996625494</v>
      </c>
      <c r="V89" s="33">
        <f t="shared" si="6"/>
        <v>6.035921402577781</v>
      </c>
      <c r="W89" s="33">
        <f t="shared" si="7"/>
        <v>16.015761523675387</v>
      </c>
      <c r="X89" s="33">
        <f t="shared" si="8"/>
        <v>-9.979840121097606</v>
      </c>
      <c r="Y89" s="33">
        <f t="shared" si="9"/>
        <v>9.979840121097606</v>
      </c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</row>
    <row r="90" spans="10:80" ht="12.75">
      <c r="J90" s="17">
        <v>64</v>
      </c>
      <c r="K90" s="17">
        <f>Data!$D$6+J90*(Data!$D$7-Data!$D$6)/200</f>
        <v>640.68</v>
      </c>
      <c r="L90" s="17">
        <f t="shared" si="0"/>
        <v>4025.511162603817</v>
      </c>
      <c r="M90" s="17">
        <f>Data!$D$3</f>
        <v>5</v>
      </c>
      <c r="N90" s="17">
        <f>L90*Data!$D$4*0.001</f>
        <v>48.306133951245805</v>
      </c>
      <c r="O90" s="17">
        <f>1/(L90*Data!$D$5*0.000001)</f>
        <v>124.20782847279092</v>
      </c>
      <c r="P90" s="17">
        <f t="shared" si="1"/>
        <v>-75.90169452154512</v>
      </c>
      <c r="Q90" s="17">
        <f t="shared" si="2"/>
        <v>76.0662029500747</v>
      </c>
      <c r="R90" s="17">
        <f t="shared" si="3"/>
        <v>-86.23110411755617</v>
      </c>
      <c r="S90" s="17">
        <f>Data!$D$8/TK!Q90</f>
        <v>0.13146442982783565</v>
      </c>
      <c r="T90" s="17">
        <f t="shared" si="4"/>
        <v>86.23110411755617</v>
      </c>
      <c r="U90" s="17">
        <f t="shared" si="5"/>
        <v>0.6573221491391783</v>
      </c>
      <c r="V90" s="33">
        <f t="shared" si="6"/>
        <v>6.350538357087584</v>
      </c>
      <c r="W90" s="33">
        <f t="shared" si="7"/>
        <v>16.32891135032907</v>
      </c>
      <c r="X90" s="33">
        <f t="shared" si="8"/>
        <v>-9.978372993241486</v>
      </c>
      <c r="Y90" s="33">
        <f t="shared" si="9"/>
        <v>9.978372993241486</v>
      </c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</row>
    <row r="91" spans="10:80" ht="12.75">
      <c r="J91" s="17">
        <v>65</v>
      </c>
      <c r="K91" s="17">
        <f>Data!$D$6+J91*(Data!$D$7-Data!$D$6)/200</f>
        <v>650.675</v>
      </c>
      <c r="L91" s="17">
        <f aca="true" t="shared" si="10" ref="L91:L154">2*PI()*K91</f>
        <v>4088.311599749077</v>
      </c>
      <c r="M91" s="17">
        <f>Data!$D$3</f>
        <v>5</v>
      </c>
      <c r="N91" s="17">
        <f>L91*Data!$D$4*0.001</f>
        <v>49.05973919698892</v>
      </c>
      <c r="O91" s="17">
        <f>1/(L91*Data!$D$5*0.000001)</f>
        <v>122.29987558450483</v>
      </c>
      <c r="P91" s="17">
        <f aca="true" t="shared" si="11" ref="P91:P126">N91-O91</f>
        <v>-73.24013638751592</v>
      </c>
      <c r="Q91" s="17">
        <f aca="true" t="shared" si="12" ref="Q91:Q126">SQRT(M91^2+P91^2)</f>
        <v>73.41060943802287</v>
      </c>
      <c r="R91" s="17">
        <f aca="true" t="shared" si="13" ref="R91:R126">(180/PI())*ATAN2(M91,P91)</f>
        <v>-86.09455828901098</v>
      </c>
      <c r="S91" s="17">
        <f>Data!$D$8/TK!Q91</f>
        <v>0.13622009238926874</v>
      </c>
      <c r="T91" s="17">
        <f aca="true" t="shared" si="14" ref="T91:T126">-R91</f>
        <v>86.09455828901098</v>
      </c>
      <c r="U91" s="17">
        <f aca="true" t="shared" si="15" ref="U91:U126">M91*S91</f>
        <v>0.6811004619463437</v>
      </c>
      <c r="V91" s="33">
        <f aca="true" t="shared" si="16" ref="V91:V126">N91*S91</f>
        <v>6.68292220600726</v>
      </c>
      <c r="W91" s="33">
        <f aca="true" t="shared" si="17" ref="W91:W126">O91*S91</f>
        <v>16.65970035131732</v>
      </c>
      <c r="X91" s="33">
        <f aca="true" t="shared" si="18" ref="X91:X126">V91-W91</f>
        <v>-9.97677814531006</v>
      </c>
      <c r="Y91" s="33">
        <f aca="true" t="shared" si="19" ref="Y91:Y154">ABS(X91)</f>
        <v>9.97677814531006</v>
      </c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</row>
    <row r="92" spans="10:80" ht="12.75">
      <c r="J92" s="17">
        <v>66</v>
      </c>
      <c r="K92" s="17">
        <f>Data!$D$6+J92*(Data!$D$7-Data!$D$6)/200</f>
        <v>660.67</v>
      </c>
      <c r="L92" s="17">
        <f t="shared" si="10"/>
        <v>4151.112036894337</v>
      </c>
      <c r="M92" s="17">
        <f>Data!$D$3</f>
        <v>5</v>
      </c>
      <c r="N92" s="17">
        <f>L92*Data!$D$4*0.001</f>
        <v>49.81334444273204</v>
      </c>
      <c r="O92" s="17">
        <f>1/(L92*Data!$D$5*0.000001)</f>
        <v>120.44965193810478</v>
      </c>
      <c r="P92" s="17">
        <f t="shared" si="11"/>
        <v>-70.63630749537273</v>
      </c>
      <c r="Q92" s="17">
        <f t="shared" si="12"/>
        <v>70.813049197029</v>
      </c>
      <c r="R92" s="17">
        <f t="shared" si="13"/>
        <v>-85.95106439956196</v>
      </c>
      <c r="S92" s="17">
        <f>Data!$D$8/TK!Q92</f>
        <v>0.14121691006662024</v>
      </c>
      <c r="T92" s="17">
        <f t="shared" si="14"/>
        <v>85.95106439956196</v>
      </c>
      <c r="U92" s="17">
        <f t="shared" si="15"/>
        <v>0.7060845503331012</v>
      </c>
      <c r="V92" s="33">
        <f t="shared" si="16"/>
        <v>7.034486582286867</v>
      </c>
      <c r="W92" s="33">
        <f t="shared" si="17"/>
        <v>17.009527665299053</v>
      </c>
      <c r="X92" s="33">
        <f t="shared" si="18"/>
        <v>-9.975041083012187</v>
      </c>
      <c r="Y92" s="33">
        <f t="shared" si="19"/>
        <v>9.975041083012187</v>
      </c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</row>
    <row r="93" spans="10:80" ht="12.75">
      <c r="J93" s="17">
        <v>67</v>
      </c>
      <c r="K93" s="17">
        <f>Data!$D$6+J93*(Data!$D$7-Data!$D$6)/200</f>
        <v>670.665</v>
      </c>
      <c r="L93" s="17">
        <f t="shared" si="10"/>
        <v>4213.912474039597</v>
      </c>
      <c r="M93" s="17">
        <f>Data!$D$3</f>
        <v>5</v>
      </c>
      <c r="N93" s="17">
        <f>L93*Data!$D$4*0.001</f>
        <v>50.56694968847517</v>
      </c>
      <c r="O93" s="17">
        <f>1/(L93*Data!$D$5*0.000001)</f>
        <v>118.65457649638445</v>
      </c>
      <c r="P93" s="17">
        <f t="shared" si="11"/>
        <v>-68.08762680790929</v>
      </c>
      <c r="Q93" s="17">
        <f t="shared" si="12"/>
        <v>68.27096692103554</v>
      </c>
      <c r="R93" s="17">
        <f t="shared" si="13"/>
        <v>-85.80003579193071</v>
      </c>
      <c r="S93" s="17">
        <f>Data!$D$8/TK!Q93</f>
        <v>0.14647514823638474</v>
      </c>
      <c r="T93" s="17">
        <f t="shared" si="14"/>
        <v>85.80003579193071</v>
      </c>
      <c r="U93" s="17">
        <f t="shared" si="15"/>
        <v>0.7323757411819237</v>
      </c>
      <c r="V93" s="33">
        <f t="shared" si="16"/>
        <v>7.4068014514812095</v>
      </c>
      <c r="W93" s="33">
        <f t="shared" si="17"/>
        <v>17.379946681233367</v>
      </c>
      <c r="X93" s="33">
        <f t="shared" si="18"/>
        <v>-9.973145229752157</v>
      </c>
      <c r="Y93" s="33">
        <f t="shared" si="19"/>
        <v>9.973145229752157</v>
      </c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</row>
    <row r="94" spans="10:80" ht="12.75">
      <c r="J94" s="17">
        <v>68</v>
      </c>
      <c r="K94" s="17">
        <f>Data!$D$6+J94*(Data!$D$7-Data!$D$6)/200</f>
        <v>680.66</v>
      </c>
      <c r="L94" s="17">
        <f t="shared" si="10"/>
        <v>4276.712911184857</v>
      </c>
      <c r="M94" s="17">
        <f>Data!$D$3</f>
        <v>5</v>
      </c>
      <c r="N94" s="17">
        <f>L94*Data!$D$4*0.001</f>
        <v>51.320554934218286</v>
      </c>
      <c r="O94" s="17">
        <f>1/(L94*Data!$D$5*0.000001)</f>
        <v>116.91221982479898</v>
      </c>
      <c r="P94" s="17">
        <f t="shared" si="11"/>
        <v>-65.59166489058069</v>
      </c>
      <c r="Q94" s="17">
        <f t="shared" si="12"/>
        <v>65.78196183695219</v>
      </c>
      <c r="R94" s="17">
        <f t="shared" si="13"/>
        <v>-85.64081921772576</v>
      </c>
      <c r="S94" s="17">
        <f>Data!$D$8/TK!Q94</f>
        <v>0.15201735735376967</v>
      </c>
      <c r="T94" s="17">
        <f t="shared" si="14"/>
        <v>85.64081921772576</v>
      </c>
      <c r="U94" s="17">
        <f t="shared" si="15"/>
        <v>0.7600867867688483</v>
      </c>
      <c r="V94" s="33">
        <f t="shared" si="16"/>
        <v>7.801615139028828</v>
      </c>
      <c r="W94" s="33">
        <f t="shared" si="17"/>
        <v>17.772686700128943</v>
      </c>
      <c r="X94" s="33">
        <f t="shared" si="18"/>
        <v>-9.971071561100114</v>
      </c>
      <c r="Y94" s="33">
        <f t="shared" si="19"/>
        <v>9.971071561100114</v>
      </c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</row>
    <row r="95" spans="10:80" ht="12.75">
      <c r="J95" s="17">
        <v>69</v>
      </c>
      <c r="K95" s="17">
        <f>Data!$D$6+J95*(Data!$D$7-Data!$D$6)/200</f>
        <v>690.655</v>
      </c>
      <c r="L95" s="17">
        <f t="shared" si="10"/>
        <v>4339.513348330117</v>
      </c>
      <c r="M95" s="17">
        <f>Data!$D$3</f>
        <v>5</v>
      </c>
      <c r="N95" s="17">
        <f>L95*Data!$D$4*0.001</f>
        <v>52.0741601799614</v>
      </c>
      <c r="O95" s="17">
        <f>1/(L95*Data!$D$5*0.000001)</f>
        <v>115.22029312167098</v>
      </c>
      <c r="P95" s="17">
        <f t="shared" si="11"/>
        <v>-63.146132941709574</v>
      </c>
      <c r="Q95" s="17">
        <f t="shared" si="12"/>
        <v>63.34377716470703</v>
      </c>
      <c r="R95" s="17">
        <f t="shared" si="13"/>
        <v>-85.47268511022467</v>
      </c>
      <c r="S95" s="17">
        <f>Data!$D$8/TK!Q95</f>
        <v>0.15786870388227583</v>
      </c>
      <c r="T95" s="17">
        <f t="shared" si="14"/>
        <v>85.47268511022467</v>
      </c>
      <c r="U95" s="17">
        <f t="shared" si="15"/>
        <v>0.7893435194113791</v>
      </c>
      <c r="V95" s="33">
        <f t="shared" si="16"/>
        <v>8.220880173368526</v>
      </c>
      <c r="W95" s="33">
        <f t="shared" si="17"/>
        <v>18.189678336054097</v>
      </c>
      <c r="X95" s="33">
        <f t="shared" si="18"/>
        <v>-9.968798162685571</v>
      </c>
      <c r="Y95" s="33">
        <f t="shared" si="19"/>
        <v>9.968798162685571</v>
      </c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</row>
    <row r="96" spans="10:80" ht="12.75">
      <c r="J96" s="17">
        <v>70</v>
      </c>
      <c r="K96" s="17">
        <f>Data!$D$6+J96*(Data!$D$7-Data!$D$6)/200</f>
        <v>700.65</v>
      </c>
      <c r="L96" s="17">
        <f t="shared" si="10"/>
        <v>4402.313785475377</v>
      </c>
      <c r="M96" s="17">
        <f>Data!$D$3</f>
        <v>5</v>
      </c>
      <c r="N96" s="17">
        <f>L96*Data!$D$4*0.001</f>
        <v>52.82776542570452</v>
      </c>
      <c r="O96" s="17">
        <f>1/(L96*Data!$D$5*0.000001)</f>
        <v>113.57663818732276</v>
      </c>
      <c r="P96" s="17">
        <f t="shared" si="11"/>
        <v>-60.74887276161824</v>
      </c>
      <c r="Q96" s="17">
        <f t="shared" si="12"/>
        <v>60.95429059391375</v>
      </c>
      <c r="R96" s="17">
        <f t="shared" si="13"/>
        <v>-85.29481610831346</v>
      </c>
      <c r="S96" s="17">
        <f>Data!$D$8/TK!Q96</f>
        <v>0.16405736007365648</v>
      </c>
      <c r="T96" s="17">
        <f t="shared" si="14"/>
        <v>85.29481610831346</v>
      </c>
      <c r="U96" s="17">
        <f t="shared" si="15"/>
        <v>0.8202868003682824</v>
      </c>
      <c r="V96" s="33">
        <f t="shared" si="16"/>
        <v>8.666783734331467</v>
      </c>
      <c r="W96" s="33">
        <f t="shared" si="17"/>
        <v>18.633083427053013</v>
      </c>
      <c r="X96" s="33">
        <f t="shared" si="18"/>
        <v>-9.966299692721545</v>
      </c>
      <c r="Y96" s="33">
        <f t="shared" si="19"/>
        <v>9.966299692721545</v>
      </c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</row>
    <row r="97" spans="10:80" ht="12.75">
      <c r="J97" s="17">
        <v>71</v>
      </c>
      <c r="K97" s="17">
        <f>Data!$D$6+J97*(Data!$D$7-Data!$D$6)/200</f>
        <v>710.645</v>
      </c>
      <c r="L97" s="17">
        <f t="shared" si="10"/>
        <v>4465.114222620637</v>
      </c>
      <c r="M97" s="17">
        <f>Data!$D$3</f>
        <v>5</v>
      </c>
      <c r="N97" s="17">
        <f>L97*Data!$D$4*0.001</f>
        <v>53.581370671447644</v>
      </c>
      <c r="O97" s="17">
        <f>1/(L97*Data!$D$5*0.000001)</f>
        <v>111.97921823969448</v>
      </c>
      <c r="P97" s="17">
        <f t="shared" si="11"/>
        <v>-58.39784756824683</v>
      </c>
      <c r="Q97" s="17">
        <f t="shared" si="12"/>
        <v>58.61150570156163</v>
      </c>
      <c r="R97" s="17">
        <f t="shared" si="13"/>
        <v>-85.10629345483416</v>
      </c>
      <c r="S97" s="17">
        <f>Data!$D$8/TK!Q97</f>
        <v>0.17061496510459997</v>
      </c>
      <c r="T97" s="17">
        <f t="shared" si="14"/>
        <v>85.10629345483416</v>
      </c>
      <c r="U97" s="17">
        <f t="shared" si="15"/>
        <v>0.8530748255229998</v>
      </c>
      <c r="V97" s="33">
        <f t="shared" si="16"/>
        <v>9.141783687365676</v>
      </c>
      <c r="W97" s="33">
        <f t="shared" si="17"/>
        <v>19.10533041240586</v>
      </c>
      <c r="X97" s="33">
        <f t="shared" si="18"/>
        <v>-9.963546725040183</v>
      </c>
      <c r="Y97" s="33">
        <f t="shared" si="19"/>
        <v>9.963546725040183</v>
      </c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</row>
    <row r="98" spans="10:80" ht="12.75">
      <c r="J98" s="17">
        <v>72</v>
      </c>
      <c r="K98" s="17">
        <f>Data!$D$6+J98*(Data!$D$7-Data!$D$6)/200</f>
        <v>720.64</v>
      </c>
      <c r="L98" s="17">
        <f t="shared" si="10"/>
        <v>4527.914659765897</v>
      </c>
      <c r="M98" s="17">
        <f>Data!$D$3</f>
        <v>5</v>
      </c>
      <c r="N98" s="17">
        <f>L98*Data!$D$4*0.001</f>
        <v>54.33497591719077</v>
      </c>
      <c r="O98" s="17">
        <f>1/(L98*Data!$D$5*0.000001)</f>
        <v>110.42610949426575</v>
      </c>
      <c r="P98" s="17">
        <f t="shared" si="11"/>
        <v>-56.09113357707498</v>
      </c>
      <c r="Q98" s="17">
        <f t="shared" si="12"/>
        <v>56.313544249685336</v>
      </c>
      <c r="R98" s="17">
        <f t="shared" si="13"/>
        <v>-84.90608079729677</v>
      </c>
      <c r="S98" s="17">
        <f>Data!$D$8/TK!Q98</f>
        <v>0.17757717318699714</v>
      </c>
      <c r="T98" s="17">
        <f t="shared" si="14"/>
        <v>84.90608079729677</v>
      </c>
      <c r="U98" s="17">
        <f t="shared" si="15"/>
        <v>0.8878858659349858</v>
      </c>
      <c r="V98" s="33">
        <f t="shared" si="16"/>
        <v>9.648651428558304</v>
      </c>
      <c r="W98" s="33">
        <f t="shared" si="17"/>
        <v>19.609156370029538</v>
      </c>
      <c r="X98" s="33">
        <f t="shared" si="18"/>
        <v>-9.960504941471234</v>
      </c>
      <c r="Y98" s="33">
        <f t="shared" si="19"/>
        <v>9.960504941471234</v>
      </c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</row>
    <row r="99" spans="10:80" ht="12.75">
      <c r="J99" s="17">
        <v>73</v>
      </c>
      <c r="K99" s="17">
        <f>Data!$D$6+J99*(Data!$D$7-Data!$D$6)/200</f>
        <v>730.635</v>
      </c>
      <c r="L99" s="17">
        <f t="shared" si="10"/>
        <v>4590.715096911157</v>
      </c>
      <c r="M99" s="17">
        <f>Data!$D$3</f>
        <v>5</v>
      </c>
      <c r="N99" s="17">
        <f>L99*Data!$D$4*0.001</f>
        <v>55.088581162933885</v>
      </c>
      <c r="O99" s="17">
        <f>1/(L99*Data!$D$5*0.000001)</f>
        <v>108.91549343509095</v>
      </c>
      <c r="P99" s="17">
        <f t="shared" si="11"/>
        <v>-53.82691227215707</v>
      </c>
      <c r="Q99" s="17">
        <f t="shared" si="12"/>
        <v>54.05863931652824</v>
      </c>
      <c r="R99" s="17">
        <f t="shared" si="13"/>
        <v>-84.69300479574453</v>
      </c>
      <c r="S99" s="17">
        <f>Data!$D$8/TK!Q99</f>
        <v>0.18498430827027001</v>
      </c>
      <c r="T99" s="17">
        <f t="shared" si="14"/>
        <v>84.69300479574453</v>
      </c>
      <c r="U99" s="17">
        <f t="shared" si="15"/>
        <v>0.9249215413513501</v>
      </c>
      <c r="V99" s="33">
        <f t="shared" si="16"/>
        <v>10.190523080015952</v>
      </c>
      <c r="W99" s="33">
        <f t="shared" si="17"/>
        <v>20.147657213005434</v>
      </c>
      <c r="X99" s="33">
        <f t="shared" si="18"/>
        <v>-9.957134132989482</v>
      </c>
      <c r="Y99" s="33">
        <f t="shared" si="19"/>
        <v>9.957134132989482</v>
      </c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</row>
    <row r="100" spans="10:80" ht="12.75">
      <c r="J100" s="17">
        <v>74</v>
      </c>
      <c r="K100" s="17">
        <f>Data!$D$6+J100*(Data!$D$7-Data!$D$6)/200</f>
        <v>740.63</v>
      </c>
      <c r="L100" s="17">
        <f t="shared" si="10"/>
        <v>4653.515534056417</v>
      </c>
      <c r="M100" s="17">
        <f>Data!$D$3</f>
        <v>5</v>
      </c>
      <c r="N100" s="17">
        <f>L100*Data!$D$4*0.001</f>
        <v>55.84218640867701</v>
      </c>
      <c r="O100" s="17">
        <f>1/(L100*Data!$D$5*0.000001)</f>
        <v>107.44564971166126</v>
      </c>
      <c r="P100" s="17">
        <f t="shared" si="11"/>
        <v>-51.60346330298425</v>
      </c>
      <c r="Q100" s="17">
        <f t="shared" si="12"/>
        <v>51.84512922987503</v>
      </c>
      <c r="R100" s="17">
        <f t="shared" si="13"/>
        <v>-84.4657317822105</v>
      </c>
      <c r="S100" s="17">
        <f>Data!$D$8/TK!Q100</f>
        <v>0.19288215013721366</v>
      </c>
      <c r="T100" s="17">
        <f t="shared" si="14"/>
        <v>84.4657317822105</v>
      </c>
      <c r="U100" s="17">
        <f t="shared" si="15"/>
        <v>0.9644107506860683</v>
      </c>
      <c r="V100" s="33">
        <f t="shared" si="16"/>
        <v>10.770960982868711</v>
      </c>
      <c r="W100" s="33">
        <f t="shared" si="17"/>
        <v>20.724347939275116</v>
      </c>
      <c r="X100" s="33">
        <f t="shared" si="18"/>
        <v>-9.953386956406405</v>
      </c>
      <c r="Y100" s="33">
        <f t="shared" si="19"/>
        <v>9.953386956406405</v>
      </c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</row>
    <row r="101" spans="10:80" ht="12.75">
      <c r="J101" s="17">
        <v>75</v>
      </c>
      <c r="K101" s="17">
        <f>Data!$D$6+J101*(Data!$D$7-Data!$D$6)/200</f>
        <v>750.625</v>
      </c>
      <c r="L101" s="17">
        <f t="shared" si="10"/>
        <v>4716.315971201677</v>
      </c>
      <c r="M101" s="17">
        <f>Data!$D$3</f>
        <v>5</v>
      </c>
      <c r="N101" s="17">
        <f>L101*Data!$D$4*0.001</f>
        <v>56.595791654420125</v>
      </c>
      <c r="O101" s="17">
        <f>1/(L101*Data!$D$5*0.000001)</f>
        <v>106.01494960326085</v>
      </c>
      <c r="P101" s="17">
        <f t="shared" si="11"/>
        <v>-49.41915794884072</v>
      </c>
      <c r="Q101" s="17">
        <f t="shared" si="12"/>
        <v>49.67145228773231</v>
      </c>
      <c r="R101" s="17">
        <f t="shared" si="13"/>
        <v>-84.22273950583087</v>
      </c>
      <c r="S101" s="17">
        <f>Data!$D$8/TK!Q101</f>
        <v>0.2013228834557303</v>
      </c>
      <c r="T101" s="17">
        <f t="shared" si="14"/>
        <v>84.22273950583087</v>
      </c>
      <c r="U101" s="17">
        <f t="shared" si="15"/>
        <v>1.0066144172786515</v>
      </c>
      <c r="V101" s="33">
        <f t="shared" si="16"/>
        <v>11.394027967327617</v>
      </c>
      <c r="W101" s="33">
        <f t="shared" si="17"/>
        <v>21.343235343542403</v>
      </c>
      <c r="X101" s="33">
        <f t="shared" si="18"/>
        <v>-9.949207376214787</v>
      </c>
      <c r="Y101" s="33">
        <f t="shared" si="19"/>
        <v>9.949207376214787</v>
      </c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</row>
    <row r="102" spans="10:80" ht="12.75">
      <c r="J102" s="17">
        <v>76</v>
      </c>
      <c r="K102" s="17">
        <f>Data!$D$6+J102*(Data!$D$7-Data!$D$6)/200</f>
        <v>760.62</v>
      </c>
      <c r="L102" s="17">
        <f t="shared" si="10"/>
        <v>4779.116408346937</v>
      </c>
      <c r="M102" s="17">
        <f>Data!$D$3</f>
        <v>5</v>
      </c>
      <c r="N102" s="17">
        <f>L102*Data!$D$4*0.001</f>
        <v>57.349396900163235</v>
      </c>
      <c r="O102" s="17">
        <f>1/(L102*Data!$D$5*0.000001)</f>
        <v>104.6218499986165</v>
      </c>
      <c r="P102" s="17">
        <f t="shared" si="11"/>
        <v>-47.27245309845326</v>
      </c>
      <c r="Q102" s="17">
        <f t="shared" si="12"/>
        <v>47.536142270334295</v>
      </c>
      <c r="R102" s="17">
        <f t="shared" si="13"/>
        <v>-83.96228271944058</v>
      </c>
      <c r="S102" s="17">
        <f>Data!$D$8/TK!Q102</f>
        <v>0.21036625023399644</v>
      </c>
      <c r="T102" s="17">
        <f t="shared" si="14"/>
        <v>83.96228271944058</v>
      </c>
      <c r="U102" s="17">
        <f t="shared" si="15"/>
        <v>1.051831251169982</v>
      </c>
      <c r="V102" s="33">
        <f t="shared" si="16"/>
        <v>12.064377579068518</v>
      </c>
      <c r="W102" s="33">
        <f t="shared" si="17"/>
        <v>22.008906276752597</v>
      </c>
      <c r="X102" s="33">
        <f t="shared" si="18"/>
        <v>-9.94452869768408</v>
      </c>
      <c r="Y102" s="33">
        <f t="shared" si="19"/>
        <v>9.94452869768408</v>
      </c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</row>
    <row r="103" spans="10:80" ht="12.75">
      <c r="J103" s="17">
        <v>77</v>
      </c>
      <c r="K103" s="17">
        <f>Data!$D$6+J103*(Data!$D$7-Data!$D$6)/200</f>
        <v>770.615</v>
      </c>
      <c r="L103" s="17">
        <f t="shared" si="10"/>
        <v>4841.916845492197</v>
      </c>
      <c r="M103" s="17">
        <f>Data!$D$3</f>
        <v>5</v>
      </c>
      <c r="N103" s="17">
        <f>L103*Data!$D$4*0.001</f>
        <v>58.10300214590637</v>
      </c>
      <c r="O103" s="17">
        <f>1/(L103*Data!$D$5*0.000001)</f>
        <v>103.26488784405659</v>
      </c>
      <c r="P103" s="17">
        <f t="shared" si="11"/>
        <v>-45.161885698150215</v>
      </c>
      <c r="Q103" s="17">
        <f t="shared" si="12"/>
        <v>45.43782476981909</v>
      </c>
      <c r="R103" s="17">
        <f t="shared" si="13"/>
        <v>-83.68235099230158</v>
      </c>
      <c r="S103" s="17">
        <f>Data!$D$8/TK!Q103</f>
        <v>0.22008095789484722</v>
      </c>
      <c r="T103" s="17">
        <f t="shared" si="14"/>
        <v>83.68235099230158</v>
      </c>
      <c r="U103" s="17">
        <f t="shared" si="15"/>
        <v>1.1004047894742361</v>
      </c>
      <c r="V103" s="33">
        <f t="shared" si="16"/>
        <v>12.787364368837437</v>
      </c>
      <c r="W103" s="33">
        <f t="shared" si="17"/>
        <v>22.726635433623937</v>
      </c>
      <c r="X103" s="33">
        <f t="shared" si="18"/>
        <v>-9.9392710647865</v>
      </c>
      <c r="Y103" s="33">
        <f t="shared" si="19"/>
        <v>9.9392710647865</v>
      </c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</row>
    <row r="104" spans="10:80" ht="12.75">
      <c r="J104" s="17">
        <v>78</v>
      </c>
      <c r="K104" s="17">
        <f>Data!$D$6+J104*(Data!$D$7-Data!$D$6)/200</f>
        <v>780.61</v>
      </c>
      <c r="L104" s="17">
        <f t="shared" si="10"/>
        <v>4904.717282637457</v>
      </c>
      <c r="M104" s="17">
        <f>Data!$D$3</f>
        <v>5</v>
      </c>
      <c r="N104" s="17">
        <f>L104*Data!$D$4*0.001</f>
        <v>58.85660739164949</v>
      </c>
      <c r="O104" s="17">
        <f>1/(L104*Data!$D$5*0.000001)</f>
        <v>101.94267501818791</v>
      </c>
      <c r="P104" s="17">
        <f t="shared" si="11"/>
        <v>-43.08606762653842</v>
      </c>
      <c r="Q104" s="17">
        <f t="shared" si="12"/>
        <v>43.37521439161589</v>
      </c>
      <c r="R104" s="17">
        <f t="shared" si="13"/>
        <v>-83.38061663394963</v>
      </c>
      <c r="S104" s="17">
        <f>Data!$D$8/TK!Q104</f>
        <v>0.2305464108998831</v>
      </c>
      <c r="T104" s="17">
        <f t="shared" si="14"/>
        <v>83.38061663394963</v>
      </c>
      <c r="U104" s="17">
        <f t="shared" si="15"/>
        <v>1.1527320544994155</v>
      </c>
      <c r="V104" s="33">
        <f t="shared" si="16"/>
        <v>13.56917959188832</v>
      </c>
      <c r="W104" s="33">
        <f t="shared" si="17"/>
        <v>23.5025178429764</v>
      </c>
      <c r="X104" s="33">
        <f t="shared" si="18"/>
        <v>-9.93333825108808</v>
      </c>
      <c r="Y104" s="33">
        <f t="shared" si="19"/>
        <v>9.93333825108808</v>
      </c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</row>
    <row r="105" spans="10:80" ht="12.75">
      <c r="J105" s="17">
        <v>79</v>
      </c>
      <c r="K105" s="17">
        <f>Data!$D$6+J105*(Data!$D$7-Data!$D$6)/200</f>
        <v>790.605</v>
      </c>
      <c r="L105" s="17">
        <f t="shared" si="10"/>
        <v>4967.517719782717</v>
      </c>
      <c r="M105" s="17">
        <f>Data!$D$3</f>
        <v>5</v>
      </c>
      <c r="N105" s="17">
        <f>L105*Data!$D$4*0.001</f>
        <v>59.6102126373926</v>
      </c>
      <c r="O105" s="17">
        <f>1/(L105*Data!$D$5*0.000001)</f>
        <v>100.65389359534493</v>
      </c>
      <c r="P105" s="17">
        <f t="shared" si="11"/>
        <v>-41.043680957952326</v>
      </c>
      <c r="Q105" s="17">
        <f t="shared" si="12"/>
        <v>41.34711291708501</v>
      </c>
      <c r="R105" s="17">
        <f t="shared" si="13"/>
        <v>-83.05436993500484</v>
      </c>
      <c r="S105" s="17">
        <f>Data!$D$8/TK!Q105</f>
        <v>0.24185485501861742</v>
      </c>
      <c r="T105" s="17">
        <f t="shared" si="14"/>
        <v>83.05436993500484</v>
      </c>
      <c r="U105" s="17">
        <f t="shared" si="15"/>
        <v>1.2092742750930872</v>
      </c>
      <c r="V105" s="33">
        <f t="shared" si="16"/>
        <v>14.417019335045543</v>
      </c>
      <c r="W105" s="33">
        <f t="shared" si="17"/>
        <v>24.34363284256149</v>
      </c>
      <c r="X105" s="33">
        <f t="shared" si="18"/>
        <v>-9.926613507515947</v>
      </c>
      <c r="Y105" s="33">
        <f t="shared" si="19"/>
        <v>9.926613507515947</v>
      </c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</row>
    <row r="106" spans="10:80" ht="12.75">
      <c r="J106" s="17">
        <v>80</v>
      </c>
      <c r="K106" s="17">
        <f>Data!$D$6+J106*(Data!$D$7-Data!$D$6)/200</f>
        <v>800.6</v>
      </c>
      <c r="L106" s="17">
        <f t="shared" si="10"/>
        <v>5030.318156927977</v>
      </c>
      <c r="M106" s="17">
        <f>Data!$D$3</f>
        <v>5</v>
      </c>
      <c r="N106" s="17">
        <f>L106*Data!$D$4*0.001</f>
        <v>60.363817883135724</v>
      </c>
      <c r="O106" s="17">
        <f>1/(L106*Data!$D$5*0.000001)</f>
        <v>99.39729146383672</v>
      </c>
      <c r="P106" s="17">
        <f t="shared" si="11"/>
        <v>-39.033473580701</v>
      </c>
      <c r="Q106" s="17">
        <f t="shared" si="12"/>
        <v>39.352408563838665</v>
      </c>
      <c r="R106" s="17">
        <f t="shared" si="13"/>
        <v>-82.70043799823515</v>
      </c>
      <c r="S106" s="17">
        <f>Data!$D$8/TK!Q106</f>
        <v>0.2541140520986841</v>
      </c>
      <c r="T106" s="17">
        <f t="shared" si="14"/>
        <v>82.70043799823515</v>
      </c>
      <c r="U106" s="17">
        <f t="shared" si="15"/>
        <v>1.2705702604934204</v>
      </c>
      <c r="V106" s="33">
        <f t="shared" si="16"/>
        <v>15.33929436243063</v>
      </c>
      <c r="W106" s="33">
        <f t="shared" si="17"/>
        <v>25.25824850150949</v>
      </c>
      <c r="X106" s="33">
        <f t="shared" si="18"/>
        <v>-9.918954139078862</v>
      </c>
      <c r="Y106" s="33">
        <f t="shared" si="19"/>
        <v>9.918954139078862</v>
      </c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</row>
    <row r="107" spans="10:80" ht="12.75">
      <c r="J107" s="17">
        <v>81</v>
      </c>
      <c r="K107" s="17">
        <f>Data!$D$6+J107*(Data!$D$7-Data!$D$6)/200</f>
        <v>810.595</v>
      </c>
      <c r="L107" s="17">
        <f t="shared" si="10"/>
        <v>5093.118594073237</v>
      </c>
      <c r="M107" s="17">
        <f>Data!$D$3</f>
        <v>5</v>
      </c>
      <c r="N107" s="17">
        <f>L107*Data!$D$4*0.001</f>
        <v>61.11742312887885</v>
      </c>
      <c r="O107" s="17">
        <f>1/(L107*Data!$D$5*0.000001)</f>
        <v>98.1716782683679</v>
      </c>
      <c r="P107" s="17">
        <f t="shared" si="11"/>
        <v>-37.05425513948905</v>
      </c>
      <c r="Q107" s="17">
        <f t="shared" si="12"/>
        <v>37.39007654368136</v>
      </c>
      <c r="R107" s="17">
        <f t="shared" si="13"/>
        <v>-82.31508213866734</v>
      </c>
      <c r="S107" s="17">
        <f>Data!$D$8/TK!Q107</f>
        <v>0.26745064264089946</v>
      </c>
      <c r="T107" s="17">
        <f t="shared" si="14"/>
        <v>82.31508213866734</v>
      </c>
      <c r="U107" s="17">
        <f t="shared" si="15"/>
        <v>1.3372532132044972</v>
      </c>
      <c r="V107" s="33">
        <f t="shared" si="16"/>
        <v>16.34589409237442</v>
      </c>
      <c r="W107" s="33">
        <f t="shared" si="17"/>
        <v>26.25607844201062</v>
      </c>
      <c r="X107" s="33">
        <f t="shared" si="18"/>
        <v>-9.9101843496362</v>
      </c>
      <c r="Y107" s="33">
        <f t="shared" si="19"/>
        <v>9.9101843496362</v>
      </c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</row>
    <row r="108" spans="10:80" ht="12.75">
      <c r="J108" s="17">
        <v>82</v>
      </c>
      <c r="K108" s="17">
        <f>Data!$D$6+J108*(Data!$D$7-Data!$D$6)/200</f>
        <v>820.59</v>
      </c>
      <c r="L108" s="17">
        <f t="shared" si="10"/>
        <v>5155.9190312184965</v>
      </c>
      <c r="M108" s="17">
        <f>Data!$D$3</f>
        <v>5</v>
      </c>
      <c r="N108" s="17">
        <f>L108*Data!$D$4*0.001</f>
        <v>61.87102837462196</v>
      </c>
      <c r="O108" s="17">
        <f>1/(L108*Data!$D$5*0.000001)</f>
        <v>96.97592164899363</v>
      </c>
      <c r="P108" s="17">
        <f t="shared" si="11"/>
        <v>-35.104893274371676</v>
      </c>
      <c r="Q108" s="17">
        <f t="shared" si="12"/>
        <v>35.45918120607166</v>
      </c>
      <c r="R108" s="17">
        <f t="shared" si="13"/>
        <v>-81.89386701381109</v>
      </c>
      <c r="S108" s="17">
        <f>Data!$D$8/TK!Q108</f>
        <v>0.28201440811294604</v>
      </c>
      <c r="T108" s="17">
        <f t="shared" si="14"/>
        <v>81.89386701381109</v>
      </c>
      <c r="U108" s="17">
        <f t="shared" si="15"/>
        <v>1.4100720405647302</v>
      </c>
      <c r="V108" s="33">
        <f t="shared" si="16"/>
        <v>17.4485214464083</v>
      </c>
      <c r="W108" s="33">
        <f t="shared" si="17"/>
        <v>27.34860714504837</v>
      </c>
      <c r="X108" s="33">
        <f t="shared" si="18"/>
        <v>-9.90008569864007</v>
      </c>
      <c r="Y108" s="33">
        <f t="shared" si="19"/>
        <v>9.90008569864007</v>
      </c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</row>
    <row r="109" spans="10:80" ht="12.75">
      <c r="J109" s="17">
        <v>83</v>
      </c>
      <c r="K109" s="17">
        <f>Data!$D$6+J109*(Data!$D$7-Data!$D$6)/200</f>
        <v>830.585</v>
      </c>
      <c r="L109" s="17">
        <f t="shared" si="10"/>
        <v>5218.719468363757</v>
      </c>
      <c r="M109" s="17">
        <f>Data!$D$3</f>
        <v>5</v>
      </c>
      <c r="N109" s="17">
        <f>L109*Data!$D$4*0.001</f>
        <v>62.62463362036509</v>
      </c>
      <c r="O109" s="17">
        <f>1/(L109*Data!$D$5*0.000001)</f>
        <v>95.80894375163008</v>
      </c>
      <c r="P109" s="17">
        <f t="shared" si="11"/>
        <v>-33.18431013126499</v>
      </c>
      <c r="Q109" s="17">
        <f t="shared" si="12"/>
        <v>33.5588801792905</v>
      </c>
      <c r="R109" s="17">
        <f t="shared" si="13"/>
        <v>-81.43149206115226</v>
      </c>
      <c r="S109" s="17">
        <f>Data!$D$8/TK!Q109</f>
        <v>0.2979837213451209</v>
      </c>
      <c r="T109" s="17">
        <f t="shared" si="14"/>
        <v>81.43149206115226</v>
      </c>
      <c r="U109" s="17">
        <f t="shared" si="15"/>
        <v>1.4899186067256045</v>
      </c>
      <c r="V109" s="33">
        <f t="shared" si="16"/>
        <v>18.66112137407116</v>
      </c>
      <c r="W109" s="33">
        <f t="shared" si="17"/>
        <v>28.5495055972561</v>
      </c>
      <c r="X109" s="33">
        <f t="shared" si="18"/>
        <v>-9.88838422318494</v>
      </c>
      <c r="Y109" s="33">
        <f t="shared" si="19"/>
        <v>9.88838422318494</v>
      </c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</row>
    <row r="110" spans="10:80" ht="12.75">
      <c r="J110" s="17">
        <v>84</v>
      </c>
      <c r="K110" s="17">
        <f>Data!$D$6+J110*(Data!$D$7-Data!$D$6)/200</f>
        <v>840.58</v>
      </c>
      <c r="L110" s="17">
        <f t="shared" si="10"/>
        <v>5281.519905509017</v>
      </c>
      <c r="M110" s="17">
        <f>Data!$D$3</f>
        <v>5</v>
      </c>
      <c r="N110" s="17">
        <f>L110*Data!$D$4*0.001</f>
        <v>63.37823886610821</v>
      </c>
      <c r="O110" s="17">
        <f>1/(L110*Data!$D$5*0.000001)</f>
        <v>94.66971798751774</v>
      </c>
      <c r="P110" s="17">
        <f t="shared" si="11"/>
        <v>-31.29147912140953</v>
      </c>
      <c r="Q110" s="17">
        <f t="shared" si="12"/>
        <v>31.68843110041279</v>
      </c>
      <c r="R110" s="17">
        <f t="shared" si="13"/>
        <v>-80.92157209892179</v>
      </c>
      <c r="S110" s="17">
        <f>Data!$D$8/TK!Q110</f>
        <v>0.3155725813093263</v>
      </c>
      <c r="T110" s="17">
        <f t="shared" si="14"/>
        <v>80.92157209892179</v>
      </c>
      <c r="U110" s="17">
        <f t="shared" si="15"/>
        <v>1.5778629065466316</v>
      </c>
      <c r="V110" s="33">
        <f t="shared" si="16"/>
        <v>20.00043443781684</v>
      </c>
      <c r="W110" s="33">
        <f t="shared" si="17"/>
        <v>29.875167277146932</v>
      </c>
      <c r="X110" s="33">
        <f t="shared" si="18"/>
        <v>-9.874732839330093</v>
      </c>
      <c r="Y110" s="33">
        <f t="shared" si="19"/>
        <v>9.874732839330093</v>
      </c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</row>
    <row r="111" spans="10:80" ht="12.75">
      <c r="J111" s="17">
        <v>85</v>
      </c>
      <c r="K111" s="17">
        <f>Data!$D$6+J111*(Data!$D$7-Data!$D$6)/200</f>
        <v>850.575</v>
      </c>
      <c r="L111" s="17">
        <f t="shared" si="10"/>
        <v>5344.320342654277</v>
      </c>
      <c r="M111" s="17">
        <f>Data!$D$3</f>
        <v>5</v>
      </c>
      <c r="N111" s="17">
        <f>L111*Data!$D$4*0.001</f>
        <v>64.13184411185132</v>
      </c>
      <c r="O111" s="17">
        <f>1/(L111*Data!$D$5*0.000001)</f>
        <v>93.5572660211594</v>
      </c>
      <c r="P111" s="17">
        <f t="shared" si="11"/>
        <v>-29.425421909308085</v>
      </c>
      <c r="Q111" s="17">
        <f t="shared" si="12"/>
        <v>29.847201787450498</v>
      </c>
      <c r="R111" s="17">
        <f t="shared" si="13"/>
        <v>-80.35634851266168</v>
      </c>
      <c r="S111" s="17">
        <f>Data!$D$8/TK!Q111</f>
        <v>0.33503978266413514</v>
      </c>
      <c r="T111" s="17">
        <f t="shared" si="14"/>
        <v>80.35634851266168</v>
      </c>
      <c r="U111" s="17">
        <f t="shared" si="15"/>
        <v>1.6751989133206757</v>
      </c>
      <c r="V111" s="33">
        <f t="shared" si="16"/>
        <v>21.486719113084863</v>
      </c>
      <c r="W111" s="33">
        <f t="shared" si="17"/>
        <v>31.345406074379923</v>
      </c>
      <c r="X111" s="33">
        <f t="shared" si="18"/>
        <v>-9.85868696129506</v>
      </c>
      <c r="Y111" s="33">
        <f t="shared" si="19"/>
        <v>9.85868696129506</v>
      </c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</row>
    <row r="112" spans="10:80" ht="12.75">
      <c r="J112" s="17">
        <v>86</v>
      </c>
      <c r="K112" s="17">
        <f>Data!$D$6+J112*(Data!$D$7-Data!$D$6)/200</f>
        <v>860.57</v>
      </c>
      <c r="L112" s="17">
        <f t="shared" si="10"/>
        <v>5407.120779799537</v>
      </c>
      <c r="M112" s="17">
        <f>Data!$D$3</f>
        <v>5</v>
      </c>
      <c r="N112" s="17">
        <f>L112*Data!$D$4*0.001</f>
        <v>64.88544935759444</v>
      </c>
      <c r="O112" s="17">
        <f>1/(L112*Data!$D$5*0.000001)</f>
        <v>92.47065496815793</v>
      </c>
      <c r="P112" s="17">
        <f t="shared" si="11"/>
        <v>-27.58520561056349</v>
      </c>
      <c r="Q112" s="17">
        <f t="shared" si="12"/>
        <v>28.034685098589275</v>
      </c>
      <c r="R112" s="17">
        <f t="shared" si="13"/>
        <v>-79.72630439931118</v>
      </c>
      <c r="S112" s="17">
        <f>Data!$D$8/TK!Q112</f>
        <v>0.3567009925323972</v>
      </c>
      <c r="T112" s="17">
        <f t="shared" si="14"/>
        <v>79.72630439931118</v>
      </c>
      <c r="U112" s="17">
        <f t="shared" si="15"/>
        <v>1.7835049626619859</v>
      </c>
      <c r="V112" s="33">
        <f t="shared" si="16"/>
        <v>23.14470418676453</v>
      </c>
      <c r="W112" s="33">
        <f t="shared" si="17"/>
        <v>32.98437440726278</v>
      </c>
      <c r="X112" s="33">
        <f t="shared" si="18"/>
        <v>-9.839670220498249</v>
      </c>
      <c r="Y112" s="33">
        <f t="shared" si="19"/>
        <v>9.839670220498249</v>
      </c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</row>
    <row r="113" spans="10:80" ht="12.75">
      <c r="J113" s="17">
        <v>87</v>
      </c>
      <c r="K113" s="17">
        <f>Data!$D$6+J113*(Data!$D$7-Data!$D$6)/200</f>
        <v>870.565</v>
      </c>
      <c r="L113" s="17">
        <f t="shared" si="10"/>
        <v>5469.9212169447965</v>
      </c>
      <c r="M113" s="17">
        <f>Data!$D$3</f>
        <v>5</v>
      </c>
      <c r="N113" s="17">
        <f>L113*Data!$D$4*0.001</f>
        <v>65.63905460333756</v>
      </c>
      <c r="O113" s="17">
        <f>1/(L113*Data!$D$5*0.000001)</f>
        <v>91.40899478608452</v>
      </c>
      <c r="P113" s="17">
        <f t="shared" si="11"/>
        <v>-25.769940182746964</v>
      </c>
      <c r="Q113" s="17">
        <f t="shared" si="12"/>
        <v>26.250520319078568</v>
      </c>
      <c r="R113" s="17">
        <f t="shared" si="13"/>
        <v>-79.01964492582594</v>
      </c>
      <c r="S113" s="17">
        <f>Data!$D$8/TK!Q113</f>
        <v>0.38094482998617435</v>
      </c>
      <c r="T113" s="17">
        <f t="shared" si="14"/>
        <v>79.01964492582594</v>
      </c>
      <c r="U113" s="17">
        <f t="shared" si="15"/>
        <v>1.9047241499308718</v>
      </c>
      <c r="V113" s="33">
        <f t="shared" si="16"/>
        <v>25.00485849632164</v>
      </c>
      <c r="W113" s="33">
        <f t="shared" si="17"/>
        <v>34.82178397799206</v>
      </c>
      <c r="X113" s="33">
        <f t="shared" si="18"/>
        <v>-9.816925481670424</v>
      </c>
      <c r="Y113" s="33">
        <f t="shared" si="19"/>
        <v>9.816925481670424</v>
      </c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</row>
    <row r="114" spans="10:80" ht="12.75">
      <c r="J114" s="17">
        <v>88</v>
      </c>
      <c r="K114" s="17">
        <f>Data!$D$6+J114*(Data!$D$7-Data!$D$6)/200</f>
        <v>880.56</v>
      </c>
      <c r="L114" s="17">
        <f t="shared" si="10"/>
        <v>5532.721654090056</v>
      </c>
      <c r="M114" s="17">
        <f>Data!$D$3</f>
        <v>5</v>
      </c>
      <c r="N114" s="17">
        <f>L114*Data!$D$4*0.001</f>
        <v>66.39265984908069</v>
      </c>
      <c r="O114" s="17">
        <f>1/(L114*Data!$D$5*0.000001)</f>
        <v>90.37143584304042</v>
      </c>
      <c r="P114" s="17">
        <f t="shared" si="11"/>
        <v>-23.97877599395973</v>
      </c>
      <c r="Q114" s="17">
        <f t="shared" si="12"/>
        <v>24.494523840411745</v>
      </c>
      <c r="R114" s="17">
        <f t="shared" si="13"/>
        <v>-78.22158563129892</v>
      </c>
      <c r="S114" s="17">
        <f>Data!$D$8/TK!Q114</f>
        <v>0.40825451701582877</v>
      </c>
      <c r="T114" s="17">
        <f t="shared" si="14"/>
        <v>78.22158563129892</v>
      </c>
      <c r="U114" s="17">
        <f t="shared" si="15"/>
        <v>2.041272585079144</v>
      </c>
      <c r="V114" s="33">
        <f t="shared" si="16"/>
        <v>27.10510328008264</v>
      </c>
      <c r="W114" s="33">
        <f t="shared" si="17"/>
        <v>36.89454689212742</v>
      </c>
      <c r="X114" s="33">
        <f t="shared" si="18"/>
        <v>-9.789443612044781</v>
      </c>
      <c r="Y114" s="33">
        <f t="shared" si="19"/>
        <v>9.789443612044781</v>
      </c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</row>
    <row r="115" spans="10:80" ht="12.75">
      <c r="J115" s="17">
        <v>89</v>
      </c>
      <c r="K115" s="17">
        <f>Data!$D$6+J115*(Data!$D$7-Data!$D$6)/200</f>
        <v>890.555</v>
      </c>
      <c r="L115" s="17">
        <f t="shared" si="10"/>
        <v>5595.522091235316</v>
      </c>
      <c r="M115" s="17">
        <f>Data!$D$3</f>
        <v>5</v>
      </c>
      <c r="N115" s="17">
        <f>L115*Data!$D$4*0.001</f>
        <v>67.14626509482379</v>
      </c>
      <c r="O115" s="17">
        <f>1/(L115*Data!$D$5*0.000001)</f>
        <v>89.35716664995164</v>
      </c>
      <c r="P115" s="17">
        <f t="shared" si="11"/>
        <v>-22.210901555127847</v>
      </c>
      <c r="Q115" s="17">
        <f t="shared" si="12"/>
        <v>22.766733360137124</v>
      </c>
      <c r="R115" s="17">
        <f t="shared" si="13"/>
        <v>-77.31336258439771</v>
      </c>
      <c r="S115" s="17">
        <f>Data!$D$8/TK!Q115</f>
        <v>0.4392373662841444</v>
      </c>
      <c r="T115" s="17">
        <f t="shared" si="14"/>
        <v>77.31336258439771</v>
      </c>
      <c r="U115" s="17">
        <f t="shared" si="15"/>
        <v>2.196186831420722</v>
      </c>
      <c r="V115" s="33">
        <f t="shared" si="16"/>
        <v>29.493148636067374</v>
      </c>
      <c r="W115" s="33">
        <f t="shared" si="17"/>
        <v>39.249006537938136</v>
      </c>
      <c r="X115" s="33">
        <f t="shared" si="18"/>
        <v>-9.755857901870762</v>
      </c>
      <c r="Y115" s="33">
        <f t="shared" si="19"/>
        <v>9.755857901870762</v>
      </c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</row>
    <row r="116" spans="10:80" ht="12.75">
      <c r="J116" s="17">
        <v>90</v>
      </c>
      <c r="K116" s="17">
        <f>Data!$D$6+J116*(Data!$D$7-Data!$D$6)/200</f>
        <v>900.55</v>
      </c>
      <c r="L116" s="17">
        <f t="shared" si="10"/>
        <v>5658.322528380576</v>
      </c>
      <c r="M116" s="17">
        <f>Data!$D$3</f>
        <v>5</v>
      </c>
      <c r="N116" s="17">
        <f>L116*Data!$D$4*0.001</f>
        <v>67.8998703405669</v>
      </c>
      <c r="O116" s="17">
        <f>1/(L116*Data!$D$5*0.000001)</f>
        <v>88.36541174387617</v>
      </c>
      <c r="P116" s="17">
        <f t="shared" si="11"/>
        <v>-20.46554140330926</v>
      </c>
      <c r="Q116" s="17">
        <f t="shared" si="12"/>
        <v>21.06747220077828</v>
      </c>
      <c r="R116" s="17">
        <f t="shared" si="13"/>
        <v>-76.27083271441104</v>
      </c>
      <c r="S116" s="17">
        <f>Data!$D$8/TK!Q116</f>
        <v>0.4746653943433507</v>
      </c>
      <c r="T116" s="17">
        <f t="shared" si="14"/>
        <v>76.27083271441104</v>
      </c>
      <c r="U116" s="17">
        <f t="shared" si="15"/>
        <v>2.3733269717167533</v>
      </c>
      <c r="V116" s="33">
        <f t="shared" si="16"/>
        <v>32.22971873106757</v>
      </c>
      <c r="W116" s="33">
        <f t="shared" si="17"/>
        <v>41.94400301171953</v>
      </c>
      <c r="X116" s="33">
        <f t="shared" si="18"/>
        <v>-9.71428428065196</v>
      </c>
      <c r="Y116" s="33">
        <f t="shared" si="19"/>
        <v>9.71428428065196</v>
      </c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</row>
    <row r="117" spans="10:80" ht="12.75">
      <c r="J117" s="17">
        <v>91</v>
      </c>
      <c r="K117" s="17">
        <f>Data!$D$6+J117*(Data!$D$7-Data!$D$6)/200</f>
        <v>910.545</v>
      </c>
      <c r="L117" s="17">
        <f t="shared" si="10"/>
        <v>5721.122965525836</v>
      </c>
      <c r="M117" s="17">
        <f>Data!$D$3</f>
        <v>5</v>
      </c>
      <c r="N117" s="17">
        <f>L117*Data!$D$4*0.001</f>
        <v>68.65347558631004</v>
      </c>
      <c r="O117" s="17">
        <f>1/(L117*Data!$D$5*0.000001)</f>
        <v>87.39542971072015</v>
      </c>
      <c r="P117" s="17">
        <f t="shared" si="11"/>
        <v>-18.741954124410114</v>
      </c>
      <c r="Q117" s="17">
        <f t="shared" si="12"/>
        <v>19.39744427499389</v>
      </c>
      <c r="R117" s="17">
        <f t="shared" si="13"/>
        <v>-75.06245927700824</v>
      </c>
      <c r="S117" s="17">
        <f>Data!$D$8/TK!Q117</f>
        <v>0.5155318328658093</v>
      </c>
      <c r="T117" s="17">
        <f t="shared" si="14"/>
        <v>75.06245927700824</v>
      </c>
      <c r="U117" s="17">
        <f t="shared" si="15"/>
        <v>2.5776591643290465</v>
      </c>
      <c r="V117" s="33">
        <f t="shared" si="16"/>
        <v>35.3930521016185</v>
      </c>
      <c r="W117" s="33">
        <f t="shared" si="17"/>
        <v>45.05512606286256</v>
      </c>
      <c r="X117" s="33">
        <f t="shared" si="18"/>
        <v>-9.662073961244062</v>
      </c>
      <c r="Y117" s="33">
        <f t="shared" si="19"/>
        <v>9.662073961244062</v>
      </c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</row>
    <row r="118" spans="10:80" ht="12.75">
      <c r="J118" s="17">
        <v>92</v>
      </c>
      <c r="K118" s="17">
        <f>Data!$D$6+J118*(Data!$D$7-Data!$D$6)/200</f>
        <v>920.54</v>
      </c>
      <c r="L118" s="17">
        <f t="shared" si="10"/>
        <v>5783.9234026710965</v>
      </c>
      <c r="M118" s="17">
        <f>Data!$D$3</f>
        <v>5</v>
      </c>
      <c r="N118" s="17">
        <f>L118*Data!$D$4*0.001</f>
        <v>69.40708083205315</v>
      </c>
      <c r="O118" s="17">
        <f>1/(L118*Data!$D$5*0.000001)</f>
        <v>86.4465113367672</v>
      </c>
      <c r="P118" s="17">
        <f t="shared" si="11"/>
        <v>-17.039430504714048</v>
      </c>
      <c r="Q118" s="17">
        <f t="shared" si="12"/>
        <v>17.75787689801288</v>
      </c>
      <c r="R118" s="17">
        <f t="shared" si="13"/>
        <v>-73.64635757363513</v>
      </c>
      <c r="S118" s="17">
        <f>Data!$D$8/TK!Q118</f>
        <v>0.5631303819387895</v>
      </c>
      <c r="T118" s="17">
        <f t="shared" si="14"/>
        <v>73.64635757363513</v>
      </c>
      <c r="U118" s="17">
        <f t="shared" si="15"/>
        <v>2.8156519096939476</v>
      </c>
      <c r="V118" s="33">
        <f t="shared" si="16"/>
        <v>39.08523593821053</v>
      </c>
      <c r="W118" s="33">
        <f t="shared" si="17"/>
        <v>48.680656946349615</v>
      </c>
      <c r="X118" s="33">
        <f t="shared" si="18"/>
        <v>-9.595421008139084</v>
      </c>
      <c r="Y118" s="33">
        <f t="shared" si="19"/>
        <v>9.595421008139084</v>
      </c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</row>
    <row r="119" spans="10:80" ht="12.75">
      <c r="J119" s="17">
        <v>93</v>
      </c>
      <c r="K119" s="17">
        <f>Data!$D$6+J119*(Data!$D$7-Data!$D$6)/200</f>
        <v>930.535</v>
      </c>
      <c r="L119" s="17">
        <f t="shared" si="10"/>
        <v>5846.723839816356</v>
      </c>
      <c r="M119" s="17">
        <f>Data!$D$3</f>
        <v>5</v>
      </c>
      <c r="N119" s="17">
        <f>L119*Data!$D$4*0.001</f>
        <v>70.16068607779627</v>
      </c>
      <c r="O119" s="17">
        <f>1/(L119*Data!$D$5*0.000001)</f>
        <v>85.51797787933573</v>
      </c>
      <c r="P119" s="17">
        <f t="shared" si="11"/>
        <v>-15.35729180153946</v>
      </c>
      <c r="Q119" s="17">
        <f t="shared" si="12"/>
        <v>16.150740276458883</v>
      </c>
      <c r="R119" s="17">
        <f t="shared" si="13"/>
        <v>-71.96587801495843</v>
      </c>
      <c r="S119" s="17">
        <f>Data!$D$8/TK!Q119</f>
        <v>0.6191666653556355</v>
      </c>
      <c r="T119" s="17">
        <f t="shared" si="14"/>
        <v>71.96587801495843</v>
      </c>
      <c r="U119" s="17">
        <f t="shared" si="15"/>
        <v>3.0958333267781772</v>
      </c>
      <c r="V119" s="33">
        <f t="shared" si="16"/>
        <v>43.441158037852674</v>
      </c>
      <c r="W119" s="33">
        <f t="shared" si="17"/>
        <v>52.949881191505305</v>
      </c>
      <c r="X119" s="33">
        <f t="shared" si="18"/>
        <v>-9.508723153652632</v>
      </c>
      <c r="Y119" s="33">
        <f t="shared" si="19"/>
        <v>9.508723153652632</v>
      </c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</row>
    <row r="120" spans="10:80" ht="12.75">
      <c r="J120" s="17">
        <v>94</v>
      </c>
      <c r="K120" s="17">
        <f>Data!$D$6+J120*(Data!$D$7-Data!$D$6)/200</f>
        <v>940.53</v>
      </c>
      <c r="L120" s="17">
        <f t="shared" si="10"/>
        <v>5909.524276961616</v>
      </c>
      <c r="M120" s="17">
        <f>Data!$D$3</f>
        <v>5</v>
      </c>
      <c r="N120" s="17">
        <f>L120*Data!$D$4*0.001</f>
        <v>70.9142913235394</v>
      </c>
      <c r="O120" s="17">
        <f>1/(L120*Data!$D$5*0.000001)</f>
        <v>84.60917944770254</v>
      </c>
      <c r="P120" s="17">
        <f t="shared" si="11"/>
        <v>-13.694888124163143</v>
      </c>
      <c r="Q120" s="17">
        <f t="shared" si="12"/>
        <v>14.579093275418217</v>
      </c>
      <c r="R120" s="17">
        <f t="shared" si="13"/>
        <v>-69.94287551326896</v>
      </c>
      <c r="S120" s="17">
        <f>Data!$D$8/TK!Q120</f>
        <v>0.685913712950927</v>
      </c>
      <c r="T120" s="17">
        <f t="shared" si="14"/>
        <v>69.94287551326896</v>
      </c>
      <c r="U120" s="17">
        <f t="shared" si="15"/>
        <v>3.429568564754635</v>
      </c>
      <c r="V120" s="33">
        <f t="shared" si="16"/>
        <v>48.641084863012615</v>
      </c>
      <c r="W120" s="33">
        <f t="shared" si="17"/>
        <v>58.03459642470491</v>
      </c>
      <c r="X120" s="33">
        <f t="shared" si="18"/>
        <v>-9.393511561692293</v>
      </c>
      <c r="Y120" s="33">
        <f t="shared" si="19"/>
        <v>9.393511561692293</v>
      </c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</row>
    <row r="121" spans="10:80" ht="12.75">
      <c r="J121" s="17">
        <v>95</v>
      </c>
      <c r="K121" s="17">
        <f>Data!$D$6+J121*(Data!$D$7-Data!$D$6)/200</f>
        <v>950.525</v>
      </c>
      <c r="L121" s="17">
        <f t="shared" si="10"/>
        <v>5972.324714106876</v>
      </c>
      <c r="M121" s="17">
        <f>Data!$D$3</f>
        <v>5</v>
      </c>
      <c r="N121" s="17">
        <f>L121*Data!$D$4*0.001</f>
        <v>71.66789656928252</v>
      </c>
      <c r="O121" s="17">
        <f>1/(L121*Data!$D$5*0.000001)</f>
        <v>83.71949348617625</v>
      </c>
      <c r="P121" s="17">
        <f t="shared" si="11"/>
        <v>-12.051596916893729</v>
      </c>
      <c r="Q121" s="17">
        <f t="shared" si="12"/>
        <v>13.047643015015488</v>
      </c>
      <c r="R121" s="17">
        <f t="shared" si="13"/>
        <v>-67.46727978377953</v>
      </c>
      <c r="S121" s="17">
        <f>Data!$D$8/TK!Q121</f>
        <v>0.7664219498105367</v>
      </c>
      <c r="T121" s="17">
        <f t="shared" si="14"/>
        <v>67.46727978377953</v>
      </c>
      <c r="U121" s="17">
        <f t="shared" si="15"/>
        <v>3.8321097490526834</v>
      </c>
      <c r="V121" s="33">
        <f t="shared" si="16"/>
        <v>54.92784902744938</v>
      </c>
      <c r="W121" s="33">
        <f t="shared" si="17"/>
        <v>64.16445743482572</v>
      </c>
      <c r="X121" s="33">
        <f t="shared" si="18"/>
        <v>-9.236608407376337</v>
      </c>
      <c r="Y121" s="33">
        <f t="shared" si="19"/>
        <v>9.236608407376337</v>
      </c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</row>
    <row r="122" spans="10:80" ht="12.75">
      <c r="J122" s="17">
        <v>96</v>
      </c>
      <c r="K122" s="17">
        <f>Data!$D$6+J122*(Data!$D$7-Data!$D$6)/200</f>
        <v>960.52</v>
      </c>
      <c r="L122" s="17">
        <f t="shared" si="10"/>
        <v>6035.125151252136</v>
      </c>
      <c r="M122" s="17">
        <f>Data!$D$3</f>
        <v>5</v>
      </c>
      <c r="N122" s="17">
        <f>L122*Data!$D$4*0.001</f>
        <v>72.42150181502564</v>
      </c>
      <c r="O122" s="17">
        <f>1/(L122*Data!$D$5*0.000001)</f>
        <v>82.8483233518799</v>
      </c>
      <c r="P122" s="17">
        <f t="shared" si="11"/>
        <v>-10.426821536854263</v>
      </c>
      <c r="Q122" s="17">
        <f t="shared" si="12"/>
        <v>11.563676204451934</v>
      </c>
      <c r="R122" s="17">
        <f t="shared" si="13"/>
        <v>-64.3807672208186</v>
      </c>
      <c r="S122" s="17">
        <f>Data!$D$8/TK!Q122</f>
        <v>0.8647768947516942</v>
      </c>
      <c r="T122" s="17">
        <f t="shared" si="14"/>
        <v>64.3807672208186</v>
      </c>
      <c r="U122" s="17">
        <f t="shared" si="15"/>
        <v>4.323884473758471</v>
      </c>
      <c r="V122" s="33">
        <f t="shared" si="16"/>
        <v>62.62844145285205</v>
      </c>
      <c r="W122" s="33">
        <f t="shared" si="17"/>
        <v>71.64531580362296</v>
      </c>
      <c r="X122" s="33">
        <f t="shared" si="18"/>
        <v>-9.016874350770912</v>
      </c>
      <c r="Y122" s="33">
        <f t="shared" si="19"/>
        <v>9.016874350770912</v>
      </c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</row>
    <row r="123" spans="10:80" ht="12.75">
      <c r="J123" s="17">
        <v>97</v>
      </c>
      <c r="K123" s="17">
        <f>Data!$D$6+J123*(Data!$D$7-Data!$D$6)/200</f>
        <v>970.515</v>
      </c>
      <c r="L123" s="17">
        <f t="shared" si="10"/>
        <v>6097.9255883973965</v>
      </c>
      <c r="M123" s="17">
        <f>Data!$D$3</f>
        <v>5</v>
      </c>
      <c r="N123" s="17">
        <f>L123*Data!$D$4*0.001</f>
        <v>73.17510706076875</v>
      </c>
      <c r="O123" s="17">
        <f>1/(L123*Data!$D$5*0.000001)</f>
        <v>81.99509698041521</v>
      </c>
      <c r="P123" s="17">
        <f t="shared" si="11"/>
        <v>-8.81998991964646</v>
      </c>
      <c r="Q123" s="17">
        <f t="shared" si="12"/>
        <v>10.138649919129527</v>
      </c>
      <c r="R123" s="17">
        <f t="shared" si="13"/>
        <v>-60.45135627514417</v>
      </c>
      <c r="S123" s="17">
        <f>Data!$D$8/TK!Q123</f>
        <v>0.9863246171595368</v>
      </c>
      <c r="T123" s="17">
        <f t="shared" si="14"/>
        <v>60.45135627514417</v>
      </c>
      <c r="U123" s="17">
        <f t="shared" si="15"/>
        <v>4.931623085797684</v>
      </c>
      <c r="V123" s="33">
        <f t="shared" si="16"/>
        <v>72.17440945732086</v>
      </c>
      <c r="W123" s="33">
        <f t="shared" si="17"/>
        <v>80.87378263816713</v>
      </c>
      <c r="X123" s="33">
        <f t="shared" si="18"/>
        <v>-8.699373180846266</v>
      </c>
      <c r="Y123" s="33">
        <f t="shared" si="19"/>
        <v>8.699373180846266</v>
      </c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</row>
    <row r="124" spans="10:80" ht="12.75">
      <c r="J124" s="17">
        <v>98</v>
      </c>
      <c r="K124" s="17">
        <f>Data!$D$6+J124*(Data!$D$7-Data!$D$6)/200</f>
        <v>980.51</v>
      </c>
      <c r="L124" s="17">
        <f t="shared" si="10"/>
        <v>6160.726025542656</v>
      </c>
      <c r="M124" s="17">
        <f>Data!$D$3</f>
        <v>5</v>
      </c>
      <c r="N124" s="17">
        <f>L124*Data!$D$4*0.001</f>
        <v>73.92871230651188</v>
      </c>
      <c r="O124" s="17">
        <f>1/(L124*Data!$D$5*0.000001)</f>
        <v>81.15926563313752</v>
      </c>
      <c r="P124" s="17">
        <f t="shared" si="11"/>
        <v>-7.230553326625639</v>
      </c>
      <c r="Q124" s="17">
        <f t="shared" si="12"/>
        <v>8.790955659607043</v>
      </c>
      <c r="R124" s="17">
        <f t="shared" si="13"/>
        <v>-55.335753809928526</v>
      </c>
      <c r="S124" s="17">
        <f>Data!$D$8/TK!Q124</f>
        <v>1.1375327537992612</v>
      </c>
      <c r="T124" s="17">
        <f t="shared" si="14"/>
        <v>55.335753809928526</v>
      </c>
      <c r="U124" s="17">
        <f t="shared" si="15"/>
        <v>5.687663768996306</v>
      </c>
      <c r="V124" s="33">
        <f t="shared" si="16"/>
        <v>84.0963316948598</v>
      </c>
      <c r="W124" s="33">
        <f t="shared" si="17"/>
        <v>92.32132293198866</v>
      </c>
      <c r="X124" s="33">
        <f t="shared" si="18"/>
        <v>-8.224991237128862</v>
      </c>
      <c r="Y124" s="33">
        <f t="shared" si="19"/>
        <v>8.224991237128862</v>
      </c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</row>
    <row r="125" spans="10:80" ht="12.75">
      <c r="J125" s="17">
        <v>99</v>
      </c>
      <c r="K125" s="17">
        <f>Data!$D$6+J125*(Data!$D$7-Data!$D$6)/200</f>
        <v>990.505</v>
      </c>
      <c r="L125" s="17">
        <f t="shared" si="10"/>
        <v>6223.526462687916</v>
      </c>
      <c r="M125" s="17">
        <f>Data!$D$3</f>
        <v>5</v>
      </c>
      <c r="N125" s="17">
        <f>L125*Data!$D$4*0.001</f>
        <v>74.682317552255</v>
      </c>
      <c r="O125" s="17">
        <f>1/(L125*Data!$D$5*0.000001)</f>
        <v>80.3403027202767</v>
      </c>
      <c r="P125" s="17">
        <f t="shared" si="11"/>
        <v>-5.657985168021696</v>
      </c>
      <c r="Q125" s="17">
        <f t="shared" si="12"/>
        <v>7.550681834215603</v>
      </c>
      <c r="R125" s="17">
        <f t="shared" si="13"/>
        <v>-48.53274898814534</v>
      </c>
      <c r="S125" s="17">
        <f>Data!$D$8/TK!Q125</f>
        <v>1.3243837072680527</v>
      </c>
      <c r="T125" s="17">
        <f t="shared" si="14"/>
        <v>48.53274898814534</v>
      </c>
      <c r="U125" s="17">
        <f t="shared" si="15"/>
        <v>6.621918536340264</v>
      </c>
      <c r="V125" s="33">
        <f t="shared" si="16"/>
        <v>98.90804458722543</v>
      </c>
      <c r="W125" s="33">
        <f t="shared" si="17"/>
        <v>106.40138795971767</v>
      </c>
      <c r="X125" s="33">
        <f t="shared" si="18"/>
        <v>-7.493343372492234</v>
      </c>
      <c r="Y125" s="33">
        <f t="shared" si="19"/>
        <v>7.493343372492234</v>
      </c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</row>
    <row r="126" spans="10:80" ht="12.75">
      <c r="J126" s="17">
        <v>100</v>
      </c>
      <c r="K126" s="17">
        <f>Data!$D$6+J126*(Data!$D$7-Data!$D$6)/200</f>
        <v>1000.5</v>
      </c>
      <c r="L126" s="17">
        <f t="shared" si="10"/>
        <v>6286.326899833176</v>
      </c>
      <c r="M126" s="17">
        <f>Data!$D$3</f>
        <v>5</v>
      </c>
      <c r="N126" s="17">
        <f>L126*Data!$D$4*0.001</f>
        <v>75.4359227979981</v>
      </c>
      <c r="O126" s="17">
        <f>1/(L126*Data!$D$5*0.000001)</f>
        <v>79.53770269460037</v>
      </c>
      <c r="P126" s="17">
        <f t="shared" si="11"/>
        <v>-4.101779896602267</v>
      </c>
      <c r="Q126" s="17">
        <f t="shared" si="12"/>
        <v>6.467194006690266</v>
      </c>
      <c r="R126" s="17">
        <f t="shared" si="13"/>
        <v>-39.36394621213126</v>
      </c>
      <c r="S126" s="17">
        <f>Data!$D$8/TK!Q126</f>
        <v>1.5462656585924393</v>
      </c>
      <c r="T126" s="17">
        <f t="shared" si="14"/>
        <v>39.36394621213126</v>
      </c>
      <c r="U126" s="17">
        <f t="shared" si="15"/>
        <v>7.731328292962196</v>
      </c>
      <c r="V126" s="33">
        <f t="shared" si="16"/>
        <v>116.64397684677493</v>
      </c>
      <c r="W126" s="33">
        <f t="shared" si="17"/>
        <v>122.98641823999587</v>
      </c>
      <c r="X126" s="33">
        <f t="shared" si="18"/>
        <v>-6.342441393220938</v>
      </c>
      <c r="Y126" s="33">
        <f t="shared" si="19"/>
        <v>6.342441393220938</v>
      </c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</row>
    <row r="127" spans="10:80" ht="12.75">
      <c r="J127" s="17">
        <v>101</v>
      </c>
      <c r="K127" s="17">
        <f>Data!$D$6+J127*(Data!$D$7-Data!$D$6)/200</f>
        <v>1010.495</v>
      </c>
      <c r="L127" s="17">
        <f t="shared" si="10"/>
        <v>6349.127336978436</v>
      </c>
      <c r="M127" s="17">
        <f>Data!$D$3</f>
        <v>5</v>
      </c>
      <c r="N127" s="17">
        <f>L127*Data!$D$4*0.001</f>
        <v>76.18952804374123</v>
      </c>
      <c r="O127" s="17">
        <f>1/(L127*Data!$D$5*0.000001)</f>
        <v>78.75098001073502</v>
      </c>
      <c r="P127" s="17">
        <f aca="true" t="shared" si="20" ref="P127:P190">N127-O127</f>
        <v>-2.5614519669937863</v>
      </c>
      <c r="Q127" s="17">
        <f aca="true" t="shared" si="21" ref="Q127:Q190">SQRT(M127^2+P127^2)</f>
        <v>5.617920983710641</v>
      </c>
      <c r="R127" s="17">
        <f aca="true" t="shared" si="22" ref="R127:R190">(180/PI())*ATAN2(M127,P127)</f>
        <v>-27.125627456491063</v>
      </c>
      <c r="S127" s="17">
        <f>Data!$D$8/TK!Q127</f>
        <v>1.7800179157014404</v>
      </c>
      <c r="T127" s="17">
        <f aca="true" t="shared" si="23" ref="T127:T190">-R127</f>
        <v>27.125627456491063</v>
      </c>
      <c r="U127" s="17">
        <f aca="true" t="shared" si="24" ref="U127:U190">M127*S127</f>
        <v>8.900089578507203</v>
      </c>
      <c r="V127" s="33">
        <f aca="true" t="shared" si="25" ref="V127:V190">N127*S127</f>
        <v>135.6187249066967</v>
      </c>
      <c r="W127" s="33">
        <f aca="true" t="shared" si="26" ref="W127:W190">O127*S127</f>
        <v>140.17815529815434</v>
      </c>
      <c r="X127" s="33">
        <f aca="true" t="shared" si="27" ref="X127:X190">V127-W127</f>
        <v>-4.559430391457624</v>
      </c>
      <c r="Y127" s="33">
        <f t="shared" si="19"/>
        <v>4.559430391457624</v>
      </c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</row>
    <row r="128" spans="10:80" ht="12.75">
      <c r="J128" s="17">
        <v>102</v>
      </c>
      <c r="K128" s="17">
        <f>Data!$D$6+J128*(Data!$D$7-Data!$D$6)/200</f>
        <v>1020.49</v>
      </c>
      <c r="L128" s="17">
        <f t="shared" si="10"/>
        <v>6411.927774123696</v>
      </c>
      <c r="M128" s="17">
        <f>Data!$D$3</f>
        <v>5</v>
      </c>
      <c r="N128" s="17">
        <f>L128*Data!$D$4*0.001</f>
        <v>76.94313328948435</v>
      </c>
      <c r="O128" s="17">
        <f>1/(L128*Data!$D$5*0.000001)</f>
        <v>77.97966814564344</v>
      </c>
      <c r="P128" s="17">
        <f t="shared" si="20"/>
        <v>-1.0365348561590935</v>
      </c>
      <c r="Q128" s="17">
        <f t="shared" si="21"/>
        <v>5.106310263588842</v>
      </c>
      <c r="R128" s="17">
        <f t="shared" si="22"/>
        <v>-11.711917363320392</v>
      </c>
      <c r="S128" s="17">
        <f>Data!$D$8/TK!Q128</f>
        <v>1.9583612204895187</v>
      </c>
      <c r="T128" s="17">
        <f t="shared" si="23"/>
        <v>11.711917363320392</v>
      </c>
      <c r="U128" s="17">
        <f t="shared" si="24"/>
        <v>9.791806102447593</v>
      </c>
      <c r="V128" s="33">
        <f t="shared" si="25"/>
        <v>150.6824484170823</v>
      </c>
      <c r="W128" s="33">
        <f t="shared" si="26"/>
        <v>152.71235808306994</v>
      </c>
      <c r="X128" s="33">
        <f t="shared" si="27"/>
        <v>-2.0299096659876454</v>
      </c>
      <c r="Y128" s="33">
        <f t="shared" si="19"/>
        <v>2.0299096659876454</v>
      </c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</row>
    <row r="129" spans="10:80" ht="12.75">
      <c r="J129" s="17">
        <v>103</v>
      </c>
      <c r="K129" s="17">
        <f>Data!$D$6+J129*(Data!$D$7-Data!$D$6)/200</f>
        <v>1030.485</v>
      </c>
      <c r="L129" s="17">
        <f t="shared" si="10"/>
        <v>6474.728211268955</v>
      </c>
      <c r="M129" s="17">
        <f>Data!$D$3</f>
        <v>5</v>
      </c>
      <c r="N129" s="17">
        <f>L129*Data!$D$4*0.001</f>
        <v>77.69673853522745</v>
      </c>
      <c r="O129" s="17">
        <f>1/(L129*Data!$D$5*0.000001)</f>
        <v>77.22331867610657</v>
      </c>
      <c r="P129" s="17">
        <f t="shared" si="20"/>
        <v>0.4734198591208809</v>
      </c>
      <c r="Q129" s="17">
        <f t="shared" si="21"/>
        <v>5.0223626275897315</v>
      </c>
      <c r="R129" s="17">
        <f t="shared" si="22"/>
        <v>5.408866839281383</v>
      </c>
      <c r="S129" s="17">
        <f>Data!$D$8/TK!Q129</f>
        <v>1.9910947777976504</v>
      </c>
      <c r="T129" s="17">
        <f t="shared" si="23"/>
        <v>-5.408866839281383</v>
      </c>
      <c r="U129" s="17">
        <f t="shared" si="24"/>
        <v>9.955473888988251</v>
      </c>
      <c r="V129" s="33">
        <f t="shared" si="25"/>
        <v>154.70157034940084</v>
      </c>
      <c r="W129" s="33">
        <f t="shared" si="26"/>
        <v>153.75894654019956</v>
      </c>
      <c r="X129" s="33">
        <f t="shared" si="27"/>
        <v>0.9426238092012795</v>
      </c>
      <c r="Y129" s="33">
        <f t="shared" si="19"/>
        <v>0.9426238092012795</v>
      </c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</row>
    <row r="130" spans="10:80" ht="12.75">
      <c r="J130" s="17">
        <v>104</v>
      </c>
      <c r="K130" s="17">
        <f>Data!$D$6+J130*(Data!$D$7-Data!$D$6)/200</f>
        <v>1040.48</v>
      </c>
      <c r="L130" s="17">
        <f t="shared" si="10"/>
        <v>6537.528648414216</v>
      </c>
      <c r="M130" s="17">
        <f>Data!$D$3</f>
        <v>5</v>
      </c>
      <c r="N130" s="17">
        <f>L130*Data!$D$4*0.001</f>
        <v>78.4503437809706</v>
      </c>
      <c r="O130" s="17">
        <f>1/(L130*Data!$D$5*0.000001)</f>
        <v>76.48150040937612</v>
      </c>
      <c r="P130" s="17">
        <f t="shared" si="20"/>
        <v>1.968843371594474</v>
      </c>
      <c r="Q130" s="17">
        <f t="shared" si="21"/>
        <v>5.373671391318183</v>
      </c>
      <c r="R130" s="17">
        <f t="shared" si="22"/>
        <v>21.492966368116477</v>
      </c>
      <c r="S130" s="17">
        <f>Data!$D$8/TK!Q130</f>
        <v>1.8609251053490563</v>
      </c>
      <c r="T130" s="17">
        <f t="shared" si="23"/>
        <v>-21.492966368116477</v>
      </c>
      <c r="U130" s="17">
        <f t="shared" si="24"/>
        <v>9.304625526745282</v>
      </c>
      <c r="V130" s="33">
        <f t="shared" si="25"/>
        <v>145.99021426527239</v>
      </c>
      <c r="W130" s="33">
        <f t="shared" si="26"/>
        <v>142.32634420657214</v>
      </c>
      <c r="X130" s="33">
        <f t="shared" si="27"/>
        <v>3.6638700587002404</v>
      </c>
      <c r="Y130" s="33">
        <f t="shared" si="19"/>
        <v>3.6638700587002404</v>
      </c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</row>
    <row r="131" spans="10:80" ht="12.75">
      <c r="J131" s="17">
        <v>105</v>
      </c>
      <c r="K131" s="17">
        <f>Data!$D$6+J131*(Data!$D$7-Data!$D$6)/200</f>
        <v>1050.475</v>
      </c>
      <c r="L131" s="17">
        <f t="shared" si="10"/>
        <v>6600.329085559475</v>
      </c>
      <c r="M131" s="17">
        <f>Data!$D$3</f>
        <v>5</v>
      </c>
      <c r="N131" s="17">
        <f>L131*Data!$D$4*0.001</f>
        <v>79.2039490267137</v>
      </c>
      <c r="O131" s="17">
        <f>1/(L131*Data!$D$5*0.000001)</f>
        <v>75.75379856345718</v>
      </c>
      <c r="P131" s="17">
        <f t="shared" si="20"/>
        <v>3.45015046325652</v>
      </c>
      <c r="Q131" s="17">
        <f t="shared" si="21"/>
        <v>6.074828246058416</v>
      </c>
      <c r="R131" s="17">
        <f t="shared" si="22"/>
        <v>34.60684360099874</v>
      </c>
      <c r="S131" s="17">
        <f>Data!$D$8/TK!Q131</f>
        <v>1.6461370749845292</v>
      </c>
      <c r="T131" s="17">
        <f t="shared" si="23"/>
        <v>-34.60684360099874</v>
      </c>
      <c r="U131" s="17">
        <f t="shared" si="24"/>
        <v>8.230685374922647</v>
      </c>
      <c r="V131" s="33">
        <f t="shared" si="25"/>
        <v>130.38055697805825</v>
      </c>
      <c r="W131" s="33">
        <f t="shared" si="26"/>
        <v>124.70113638621663</v>
      </c>
      <c r="X131" s="33">
        <f t="shared" si="27"/>
        <v>5.67942059184162</v>
      </c>
      <c r="Y131" s="33">
        <f t="shared" si="19"/>
        <v>5.67942059184162</v>
      </c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</row>
    <row r="132" spans="10:80" ht="12.75">
      <c r="J132" s="17">
        <v>106</v>
      </c>
      <c r="K132" s="17">
        <f>Data!$D$6+J132*(Data!$D$7-Data!$D$6)/200</f>
        <v>1060.47</v>
      </c>
      <c r="L132" s="17">
        <f t="shared" si="10"/>
        <v>6663.129522704736</v>
      </c>
      <c r="M132" s="17">
        <f>Data!$D$3</f>
        <v>5</v>
      </c>
      <c r="N132" s="17">
        <f>L132*Data!$D$4*0.001</f>
        <v>79.95755427245682</v>
      </c>
      <c r="O132" s="17">
        <f>1/(L132*Data!$D$5*0.000001)</f>
        <v>75.03981399374587</v>
      </c>
      <c r="P132" s="17">
        <f t="shared" si="20"/>
        <v>4.917740278710951</v>
      </c>
      <c r="Q132" s="17">
        <f t="shared" si="21"/>
        <v>7.013142622879993</v>
      </c>
      <c r="R132" s="17">
        <f t="shared" si="22"/>
        <v>44.52478824331753</v>
      </c>
      <c r="S132" s="17">
        <f>Data!$D$8/TK!Q132</f>
        <v>1.425894287017</v>
      </c>
      <c r="T132" s="17">
        <f t="shared" si="23"/>
        <v>-44.52478824331753</v>
      </c>
      <c r="U132" s="17">
        <f t="shared" si="24"/>
        <v>7.129471435085</v>
      </c>
      <c r="V132" s="33">
        <f t="shared" si="25"/>
        <v>114.0110198409479</v>
      </c>
      <c r="W132" s="33">
        <f t="shared" si="26"/>
        <v>106.99884207250055</v>
      </c>
      <c r="X132" s="33">
        <f t="shared" si="27"/>
        <v>7.012177768447344</v>
      </c>
      <c r="Y132" s="33">
        <f t="shared" si="19"/>
        <v>7.012177768447344</v>
      </c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</row>
    <row r="133" spans="10:80" ht="12.75">
      <c r="J133" s="17">
        <v>107</v>
      </c>
      <c r="K133" s="17">
        <f>Data!$D$6+J133*(Data!$D$7-Data!$D$6)/200</f>
        <v>1070.465</v>
      </c>
      <c r="L133" s="17">
        <f t="shared" si="10"/>
        <v>6725.929959849996</v>
      </c>
      <c r="M133" s="17">
        <f>Data!$D$3</f>
        <v>5</v>
      </c>
      <c r="N133" s="17">
        <f>L133*Data!$D$4*0.001</f>
        <v>80.71115951819995</v>
      </c>
      <c r="O133" s="17">
        <f>1/(L133*Data!$D$5*0.000001)</f>
        <v>74.33916246299289</v>
      </c>
      <c r="P133" s="17">
        <f t="shared" si="20"/>
        <v>6.371997055207061</v>
      </c>
      <c r="Q133" s="17">
        <f t="shared" si="21"/>
        <v>8.099527546194743</v>
      </c>
      <c r="R133" s="17">
        <f t="shared" si="22"/>
        <v>51.87931338642565</v>
      </c>
      <c r="S133" s="17">
        <f>Data!$D$8/TK!Q133</f>
        <v>1.2346399148550489</v>
      </c>
      <c r="T133" s="17">
        <f t="shared" si="23"/>
        <v>-51.87931338642565</v>
      </c>
      <c r="U133" s="17">
        <f t="shared" si="24"/>
        <v>6.173199574275245</v>
      </c>
      <c r="V133" s="33">
        <f t="shared" si="25"/>
        <v>99.64921911540266</v>
      </c>
      <c r="W133" s="33">
        <f t="shared" si="26"/>
        <v>91.78209721370519</v>
      </c>
      <c r="X133" s="33">
        <f t="shared" si="27"/>
        <v>7.867121901697473</v>
      </c>
      <c r="Y133" s="33">
        <f t="shared" si="19"/>
        <v>7.867121901697473</v>
      </c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</row>
    <row r="134" spans="10:80" ht="12.75">
      <c r="J134" s="17">
        <v>108</v>
      </c>
      <c r="K134" s="17">
        <f>Data!$D$6+J134*(Data!$D$7-Data!$D$6)/200</f>
        <v>1080.46</v>
      </c>
      <c r="L134" s="17">
        <f t="shared" si="10"/>
        <v>6788.730396995256</v>
      </c>
      <c r="M134" s="17">
        <f>Data!$D$3</f>
        <v>5</v>
      </c>
      <c r="N134" s="17">
        <f>L134*Data!$D$4*0.001</f>
        <v>81.46476476394308</v>
      </c>
      <c r="O134" s="17">
        <f>1/(L134*Data!$D$5*0.000001)</f>
        <v>73.6514739517869</v>
      </c>
      <c r="P134" s="17">
        <f t="shared" si="20"/>
        <v>7.813290812156183</v>
      </c>
      <c r="Q134" s="17">
        <f t="shared" si="21"/>
        <v>9.276179888042503</v>
      </c>
      <c r="R134" s="17">
        <f t="shared" si="22"/>
        <v>57.3833899771661</v>
      </c>
      <c r="S134" s="17">
        <f>Data!$D$8/TK!Q134</f>
        <v>1.0780299779320301</v>
      </c>
      <c r="T134" s="17">
        <f t="shared" si="23"/>
        <v>-57.3833899771661</v>
      </c>
      <c r="U134" s="17">
        <f t="shared" si="24"/>
        <v>5.390149889660151</v>
      </c>
      <c r="V134" s="33">
        <f t="shared" si="25"/>
        <v>87.82145856071159</v>
      </c>
      <c r="W134" s="33">
        <f t="shared" si="26"/>
        <v>79.39849683890633</v>
      </c>
      <c r="X134" s="33">
        <f t="shared" si="27"/>
        <v>8.422961721805265</v>
      </c>
      <c r="Y134" s="33">
        <f t="shared" si="19"/>
        <v>8.422961721805265</v>
      </c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</row>
    <row r="135" spans="10:80" ht="12.75">
      <c r="J135" s="17">
        <v>109</v>
      </c>
      <c r="K135" s="17">
        <f>Data!$D$6+J135*(Data!$D$7-Data!$D$6)/200</f>
        <v>1090.455</v>
      </c>
      <c r="L135" s="17">
        <f t="shared" si="10"/>
        <v>6851.530834140515</v>
      </c>
      <c r="M135" s="17">
        <f>Data!$D$3</f>
        <v>5</v>
      </c>
      <c r="N135" s="17">
        <f>L135*Data!$D$4*0.001</f>
        <v>82.21837000968618</v>
      </c>
      <c r="O135" s="17">
        <f>1/(L135*Data!$D$5*0.000001)</f>
        <v>72.97639200695826</v>
      </c>
      <c r="P135" s="17">
        <f t="shared" si="20"/>
        <v>9.241978002727919</v>
      </c>
      <c r="Q135" s="17">
        <f t="shared" si="21"/>
        <v>10.507814111550829</v>
      </c>
      <c r="R135" s="17">
        <f t="shared" si="22"/>
        <v>61.586180793426195</v>
      </c>
      <c r="S135" s="17">
        <f>Data!$D$8/TK!Q135</f>
        <v>0.9516727164984191</v>
      </c>
      <c r="T135" s="17">
        <f t="shared" si="23"/>
        <v>-61.586180793426195</v>
      </c>
      <c r="U135" s="17">
        <f t="shared" si="24"/>
        <v>4.758363582492096</v>
      </c>
      <c r="V135" s="33">
        <f t="shared" si="25"/>
        <v>78.2449795331902</v>
      </c>
      <c r="W135" s="33">
        <f t="shared" si="26"/>
        <v>69.44964122151549</v>
      </c>
      <c r="X135" s="33">
        <f t="shared" si="27"/>
        <v>8.795338311674712</v>
      </c>
      <c r="Y135" s="33">
        <f t="shared" si="19"/>
        <v>8.795338311674712</v>
      </c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</row>
    <row r="136" spans="10:80" ht="12.75">
      <c r="J136" s="17">
        <v>110</v>
      </c>
      <c r="K136" s="17">
        <f>Data!$D$6+J136*(Data!$D$7-Data!$D$6)/200</f>
        <v>1100.45</v>
      </c>
      <c r="L136" s="17">
        <f t="shared" si="10"/>
        <v>6914.331271285776</v>
      </c>
      <c r="M136" s="17">
        <f>Data!$D$3</f>
        <v>5</v>
      </c>
      <c r="N136" s="17">
        <f>L136*Data!$D$4*0.001</f>
        <v>82.97197525542931</v>
      </c>
      <c r="O136" s="17">
        <f>1/(L136*Data!$D$5*0.000001)</f>
        <v>72.313573125492</v>
      </c>
      <c r="P136" s="17">
        <f t="shared" si="20"/>
        <v>10.658402129937315</v>
      </c>
      <c r="Q136" s="17">
        <f t="shared" si="21"/>
        <v>11.772915355316725</v>
      </c>
      <c r="R136" s="17">
        <f t="shared" si="22"/>
        <v>64.86809379118091</v>
      </c>
      <c r="S136" s="17">
        <f>Data!$D$8/TK!Q136</f>
        <v>0.8494072791820367</v>
      </c>
      <c r="T136" s="17">
        <f t="shared" si="23"/>
        <v>-64.86809379118091</v>
      </c>
      <c r="U136" s="17">
        <f t="shared" si="24"/>
        <v>4.247036395910183</v>
      </c>
      <c r="V136" s="33">
        <f t="shared" si="25"/>
        <v>70.47699975007349</v>
      </c>
      <c r="W136" s="33">
        <f t="shared" si="26"/>
        <v>61.42367539645541</v>
      </c>
      <c r="X136" s="33">
        <f t="shared" si="27"/>
        <v>9.05332435361808</v>
      </c>
      <c r="Y136" s="33">
        <f t="shared" si="19"/>
        <v>9.05332435361808</v>
      </c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</row>
    <row r="137" spans="10:80" ht="12.75">
      <c r="J137" s="17">
        <v>111</v>
      </c>
      <c r="K137" s="17">
        <f>Data!$D$6+J137*(Data!$D$7-Data!$D$6)/200</f>
        <v>1110.445</v>
      </c>
      <c r="L137" s="17">
        <f t="shared" si="10"/>
        <v>6977.131708431035</v>
      </c>
      <c r="M137" s="17">
        <f>Data!$D$3</f>
        <v>5</v>
      </c>
      <c r="N137" s="17">
        <f>L137*Data!$D$4*0.001</f>
        <v>83.72558050117242</v>
      </c>
      <c r="O137" s="17">
        <f>1/(L137*Data!$D$5*0.000001)</f>
        <v>71.66268617171286</v>
      </c>
      <c r="P137" s="17">
        <f t="shared" si="20"/>
        <v>12.062894329459553</v>
      </c>
      <c r="Q137" s="17">
        <f t="shared" si="21"/>
        <v>13.05807871027386</v>
      </c>
      <c r="R137" s="17">
        <f t="shared" si="22"/>
        <v>67.48627570175614</v>
      </c>
      <c r="S137" s="17">
        <f>Data!$D$8/TK!Q137</f>
        <v>0.765809444243293</v>
      </c>
      <c r="T137" s="17">
        <f t="shared" si="23"/>
        <v>-67.48627570175614</v>
      </c>
      <c r="U137" s="17">
        <f t="shared" si="24"/>
        <v>3.829047221216465</v>
      </c>
      <c r="V137" s="33">
        <f t="shared" si="25"/>
        <v>64.11784027254994</v>
      </c>
      <c r="W137" s="33">
        <f t="shared" si="26"/>
        <v>54.879961870140946</v>
      </c>
      <c r="X137" s="33">
        <f t="shared" si="27"/>
        <v>9.237878402408995</v>
      </c>
      <c r="Y137" s="33">
        <f t="shared" si="19"/>
        <v>9.237878402408995</v>
      </c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</row>
    <row r="138" spans="10:80" ht="12.75">
      <c r="J138" s="17">
        <v>112</v>
      </c>
      <c r="K138" s="17">
        <f>Data!$D$6+J138*(Data!$D$7-Data!$D$6)/200</f>
        <v>1120.44</v>
      </c>
      <c r="L138" s="17">
        <f t="shared" si="10"/>
        <v>7039.932145576296</v>
      </c>
      <c r="M138" s="17">
        <f>Data!$D$3</f>
        <v>5</v>
      </c>
      <c r="N138" s="17">
        <f>L138*Data!$D$4*0.001</f>
        <v>84.47918574691555</v>
      </c>
      <c r="O138" s="17">
        <f>1/(L138*Data!$D$5*0.000001)</f>
        <v>71.02341182566462</v>
      </c>
      <c r="P138" s="17">
        <f t="shared" si="20"/>
        <v>13.455773921250923</v>
      </c>
      <c r="Q138" s="17">
        <f t="shared" si="21"/>
        <v>14.35471531657164</v>
      </c>
      <c r="R138" s="17">
        <f t="shared" si="22"/>
        <v>69.61555345482405</v>
      </c>
      <c r="S138" s="17">
        <f>Data!$D$8/TK!Q138</f>
        <v>0.6966352017065509</v>
      </c>
      <c r="T138" s="17">
        <f t="shared" si="23"/>
        <v>-69.61555345482405</v>
      </c>
      <c r="U138" s="17">
        <f t="shared" si="24"/>
        <v>3.4831760085327543</v>
      </c>
      <c r="V138" s="33">
        <f t="shared" si="25"/>
        <v>58.851174602807696</v>
      </c>
      <c r="W138" s="33">
        <f t="shared" si="26"/>
        <v>49.47740882305931</v>
      </c>
      <c r="X138" s="33">
        <f t="shared" si="27"/>
        <v>9.373765779748389</v>
      </c>
      <c r="Y138" s="33">
        <f t="shared" si="19"/>
        <v>9.373765779748389</v>
      </c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</row>
    <row r="139" spans="10:80" ht="12.75">
      <c r="J139" s="17">
        <v>113</v>
      </c>
      <c r="K139" s="17">
        <f>Data!$D$6+J139*(Data!$D$7-Data!$D$6)/200</f>
        <v>1130.435</v>
      </c>
      <c r="L139" s="17">
        <f t="shared" si="10"/>
        <v>7102.732582721555</v>
      </c>
      <c r="M139" s="17">
        <f>Data!$D$3</f>
        <v>5</v>
      </c>
      <c r="N139" s="17">
        <f>L139*Data!$D$4*0.001</f>
        <v>85.23279099265868</v>
      </c>
      <c r="O139" s="17">
        <f>1/(L139*Data!$D$5*0.000001)</f>
        <v>70.39544206075331</v>
      </c>
      <c r="P139" s="17">
        <f t="shared" si="20"/>
        <v>14.837348931905368</v>
      </c>
      <c r="Q139" s="17">
        <f t="shared" si="21"/>
        <v>15.657168432609817</v>
      </c>
      <c r="R139" s="17">
        <f t="shared" si="22"/>
        <v>71.37683059613117</v>
      </c>
      <c r="S139" s="17">
        <f>Data!$D$8/TK!Q139</f>
        <v>0.6386850881141827</v>
      </c>
      <c r="T139" s="17">
        <f t="shared" si="23"/>
        <v>-71.37683059613117</v>
      </c>
      <c r="U139" s="17">
        <f t="shared" si="24"/>
        <v>3.1934254405709135</v>
      </c>
      <c r="V139" s="33">
        <f t="shared" si="25"/>
        <v>54.436912625363924</v>
      </c>
      <c r="W139" s="33">
        <f t="shared" si="26"/>
        <v>44.96051911540907</v>
      </c>
      <c r="X139" s="33">
        <f t="shared" si="27"/>
        <v>9.476393509954853</v>
      </c>
      <c r="Y139" s="33">
        <f t="shared" si="19"/>
        <v>9.476393509954853</v>
      </c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</row>
    <row r="140" spans="10:80" ht="12.75">
      <c r="J140" s="17">
        <v>114</v>
      </c>
      <c r="K140" s="17">
        <f>Data!$D$6+J140*(Data!$D$7-Data!$D$6)/200</f>
        <v>1140.43</v>
      </c>
      <c r="L140" s="17">
        <f t="shared" si="10"/>
        <v>7165.533019866816</v>
      </c>
      <c r="M140" s="17">
        <f>Data!$D$3</f>
        <v>5</v>
      </c>
      <c r="N140" s="17">
        <f>L140*Data!$D$4*0.001</f>
        <v>85.9863962384018</v>
      </c>
      <c r="O140" s="17">
        <f>1/(L140*Data!$D$5*0.000001)</f>
        <v>69.77847964885848</v>
      </c>
      <c r="P140" s="17">
        <f t="shared" si="20"/>
        <v>16.207916589543316</v>
      </c>
      <c r="Q140" s="17">
        <f t="shared" si="21"/>
        <v>16.961620210746187</v>
      </c>
      <c r="R140" s="17">
        <f t="shared" si="22"/>
        <v>72.8554648600661</v>
      </c>
      <c r="S140" s="17">
        <f>Data!$D$8/TK!Q140</f>
        <v>0.5895663194760374</v>
      </c>
      <c r="T140" s="17">
        <f t="shared" si="23"/>
        <v>-72.8554648600661</v>
      </c>
      <c r="U140" s="17">
        <f t="shared" si="24"/>
        <v>2.947831597380187</v>
      </c>
      <c r="V140" s="33">
        <f t="shared" si="25"/>
        <v>50.69468315528274</v>
      </c>
      <c r="W140" s="33">
        <f t="shared" si="26"/>
        <v>41.139041425211076</v>
      </c>
      <c r="X140" s="33">
        <f t="shared" si="27"/>
        <v>9.555641730071663</v>
      </c>
      <c r="Y140" s="33">
        <f t="shared" si="19"/>
        <v>9.555641730071663</v>
      </c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</row>
    <row r="141" spans="10:80" ht="12.75">
      <c r="J141" s="17">
        <v>115</v>
      </c>
      <c r="K141" s="17">
        <f>Data!$D$6+J141*(Data!$D$7-Data!$D$6)/200</f>
        <v>1150.425</v>
      </c>
      <c r="L141" s="17">
        <f t="shared" si="10"/>
        <v>7228.333457012075</v>
      </c>
      <c r="M141" s="17">
        <f>Data!$D$3</f>
        <v>5</v>
      </c>
      <c r="N141" s="17">
        <f>L141*Data!$D$4*0.001</f>
        <v>86.7400014841449</v>
      </c>
      <c r="O141" s="17">
        <f>1/(L141*Data!$D$5*0.000001)</f>
        <v>69.17223769124251</v>
      </c>
      <c r="P141" s="17">
        <f t="shared" si="20"/>
        <v>17.567763792902383</v>
      </c>
      <c r="Q141" s="17">
        <f t="shared" si="21"/>
        <v>18.265440719654478</v>
      </c>
      <c r="R141" s="17">
        <f t="shared" si="22"/>
        <v>74.11299999412698</v>
      </c>
      <c r="S141" s="17">
        <f>Data!$D$8/TK!Q141</f>
        <v>0.5474819991197654</v>
      </c>
      <c r="T141" s="17">
        <f t="shared" si="23"/>
        <v>-74.11299999412698</v>
      </c>
      <c r="U141" s="17">
        <f t="shared" si="24"/>
        <v>2.737409995598827</v>
      </c>
      <c r="V141" s="33">
        <f t="shared" si="25"/>
        <v>47.48858941619106</v>
      </c>
      <c r="W141" s="33">
        <f t="shared" si="26"/>
        <v>37.87055497478904</v>
      </c>
      <c r="X141" s="33">
        <f t="shared" si="27"/>
        <v>9.618034441402024</v>
      </c>
      <c r="Y141" s="33">
        <f t="shared" si="19"/>
        <v>9.618034441402024</v>
      </c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</row>
    <row r="142" spans="10:80" ht="12.75">
      <c r="J142" s="17">
        <v>116</v>
      </c>
      <c r="K142" s="17">
        <f>Data!$D$6+J142*(Data!$D$7-Data!$D$6)/200</f>
        <v>1160.42</v>
      </c>
      <c r="L142" s="17">
        <f t="shared" si="10"/>
        <v>7291.133894157336</v>
      </c>
      <c r="M142" s="17">
        <f>Data!$D$3</f>
        <v>5</v>
      </c>
      <c r="N142" s="17">
        <f>L142*Data!$D$4*0.001</f>
        <v>87.49360672988804</v>
      </c>
      <c r="O142" s="17">
        <f>1/(L142*Data!$D$5*0.000001)</f>
        <v>68.57643917370234</v>
      </c>
      <c r="P142" s="17">
        <f t="shared" si="20"/>
        <v>18.917167556185703</v>
      </c>
      <c r="Q142" s="17">
        <f t="shared" si="21"/>
        <v>19.56678891256317</v>
      </c>
      <c r="R142" s="17">
        <f t="shared" si="22"/>
        <v>75.1947094794641</v>
      </c>
      <c r="S142" s="17">
        <f>Data!$D$8/TK!Q142</f>
        <v>0.5110700608406594</v>
      </c>
      <c r="T142" s="17">
        <f t="shared" si="23"/>
        <v>-75.1947094794641</v>
      </c>
      <c r="U142" s="17">
        <f t="shared" si="24"/>
        <v>2.555350304203297</v>
      </c>
      <c r="V142" s="33">
        <f t="shared" si="25"/>
        <v>44.71536291461261</v>
      </c>
      <c r="W142" s="33">
        <f t="shared" si="26"/>
        <v>35.04736494073983</v>
      </c>
      <c r="X142" s="33">
        <f t="shared" si="27"/>
        <v>9.66799797387278</v>
      </c>
      <c r="Y142" s="33">
        <f t="shared" si="19"/>
        <v>9.66799797387278</v>
      </c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</row>
    <row r="143" spans="10:80" ht="12.75">
      <c r="J143" s="17">
        <v>117</v>
      </c>
      <c r="K143" s="17">
        <f>Data!$D$6+J143*(Data!$D$7-Data!$D$6)/200</f>
        <v>1170.415</v>
      </c>
      <c r="L143" s="17">
        <f t="shared" si="10"/>
        <v>7353.934331302596</v>
      </c>
      <c r="M143" s="17">
        <f>Data!$D$3</f>
        <v>5</v>
      </c>
      <c r="N143" s="17">
        <f>L143*Data!$D$4*0.001</f>
        <v>88.24721197563115</v>
      </c>
      <c r="O143" s="17">
        <f>1/(L143*Data!$D$5*0.000001)</f>
        <v>67.99081654451427</v>
      </c>
      <c r="P143" s="17">
        <f t="shared" si="20"/>
        <v>20.25639543111687</v>
      </c>
      <c r="Q143" s="17">
        <f t="shared" si="21"/>
        <v>20.86436090230833</v>
      </c>
      <c r="R143" s="17">
        <f t="shared" si="22"/>
        <v>76.1345235562123</v>
      </c>
      <c r="S143" s="17">
        <f>Data!$D$8/TK!Q143</f>
        <v>0.4792861879078045</v>
      </c>
      <c r="T143" s="17">
        <f t="shared" si="23"/>
        <v>-76.1345235562123</v>
      </c>
      <c r="U143" s="17">
        <f t="shared" si="24"/>
        <v>2.396430939539022</v>
      </c>
      <c r="V143" s="33">
        <f t="shared" si="25"/>
        <v>42.2956698212922</v>
      </c>
      <c r="W143" s="33">
        <f t="shared" si="26"/>
        <v>32.58705927435913</v>
      </c>
      <c r="X143" s="33">
        <f t="shared" si="27"/>
        <v>9.708610546933073</v>
      </c>
      <c r="Y143" s="33">
        <f t="shared" si="19"/>
        <v>9.708610546933073</v>
      </c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</row>
    <row r="144" spans="10:80" ht="12.75">
      <c r="J144" s="17">
        <v>118</v>
      </c>
      <c r="K144" s="17">
        <f>Data!$D$6+J144*(Data!$D$7-Data!$D$6)/200</f>
        <v>1180.41</v>
      </c>
      <c r="L144" s="17">
        <f t="shared" si="10"/>
        <v>7416.7347684478555</v>
      </c>
      <c r="M144" s="17">
        <f>Data!$D$3</f>
        <v>5</v>
      </c>
      <c r="N144" s="17">
        <f>L144*Data!$D$4*0.001</f>
        <v>89.00081722137426</v>
      </c>
      <c r="O144" s="17">
        <f>1/(L144*Data!$D$5*0.000001)</f>
        <v>67.41511131382119</v>
      </c>
      <c r="P144" s="17">
        <f t="shared" si="20"/>
        <v>21.585705907553077</v>
      </c>
      <c r="Q144" s="17">
        <f t="shared" si="21"/>
        <v>22.157226801370513</v>
      </c>
      <c r="R144" s="17">
        <f t="shared" si="22"/>
        <v>76.95830790733345</v>
      </c>
      <c r="S144" s="17">
        <f>Data!$D$8/TK!Q144</f>
        <v>0.45132001805304717</v>
      </c>
      <c r="T144" s="17">
        <f t="shared" si="23"/>
        <v>-76.95830790733345</v>
      </c>
      <c r="U144" s="17">
        <f t="shared" si="24"/>
        <v>2.256600090265236</v>
      </c>
      <c r="V144" s="33">
        <f t="shared" si="25"/>
        <v>40.167850435086585</v>
      </c>
      <c r="W144" s="33">
        <f t="shared" si="26"/>
        <v>30.425789255201963</v>
      </c>
      <c r="X144" s="33">
        <f t="shared" si="27"/>
        <v>9.742061179884622</v>
      </c>
      <c r="Y144" s="33">
        <f t="shared" si="19"/>
        <v>9.742061179884622</v>
      </c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</row>
    <row r="145" spans="10:80" ht="12.75">
      <c r="J145" s="17">
        <v>119</v>
      </c>
      <c r="K145" s="17">
        <f>Data!$D$6+J145*(Data!$D$7-Data!$D$6)/200</f>
        <v>1190.405</v>
      </c>
      <c r="L145" s="17">
        <f t="shared" si="10"/>
        <v>7479.535205593115</v>
      </c>
      <c r="M145" s="17">
        <f>Data!$D$3</f>
        <v>5</v>
      </c>
      <c r="N145" s="17">
        <f>L145*Data!$D$4*0.001</f>
        <v>89.7544224671174</v>
      </c>
      <c r="O145" s="17">
        <f>1/(L145*Data!$D$5*0.000001)</f>
        <v>66.8490736732017</v>
      </c>
      <c r="P145" s="17">
        <f t="shared" si="20"/>
        <v>22.905348793915692</v>
      </c>
      <c r="Q145" s="17">
        <f t="shared" si="21"/>
        <v>23.444722292467766</v>
      </c>
      <c r="R145" s="17">
        <f t="shared" si="22"/>
        <v>77.68608811470847</v>
      </c>
      <c r="S145" s="17">
        <f>Data!$D$8/TK!Q145</f>
        <v>0.4265352293472362</v>
      </c>
      <c r="T145" s="17">
        <f t="shared" si="23"/>
        <v>-77.68608811470847</v>
      </c>
      <c r="U145" s="17">
        <f t="shared" si="24"/>
        <v>2.132676146736181</v>
      </c>
      <c r="V145" s="33">
        <f t="shared" si="25"/>
        <v>38.28342317194065</v>
      </c>
      <c r="W145" s="33">
        <f t="shared" si="26"/>
        <v>28.513484970849376</v>
      </c>
      <c r="X145" s="33">
        <f t="shared" si="27"/>
        <v>9.769938201091271</v>
      </c>
      <c r="Y145" s="33">
        <f t="shared" si="19"/>
        <v>9.769938201091271</v>
      </c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</row>
    <row r="146" spans="10:80" ht="12.75">
      <c r="J146" s="17">
        <v>120</v>
      </c>
      <c r="K146" s="17">
        <f>Data!$D$6+J146*(Data!$D$7-Data!$D$6)/200</f>
        <v>1200.4</v>
      </c>
      <c r="L146" s="17">
        <f t="shared" si="10"/>
        <v>7542.335642738376</v>
      </c>
      <c r="M146" s="17">
        <f>Data!$D$3</f>
        <v>5</v>
      </c>
      <c r="N146" s="17">
        <f>L146*Data!$D$4*0.001</f>
        <v>90.50802771286051</v>
      </c>
      <c r="O146" s="17">
        <f>1/(L146*Data!$D$5*0.000001)</f>
        <v>66.29246213424497</v>
      </c>
      <c r="P146" s="17">
        <f t="shared" si="20"/>
        <v>24.21556557861554</v>
      </c>
      <c r="Q146" s="17">
        <f t="shared" si="21"/>
        <v>24.726374912069698</v>
      </c>
      <c r="R146" s="17">
        <f t="shared" si="22"/>
        <v>78.33358770347465</v>
      </c>
      <c r="S146" s="17">
        <f>Data!$D$8/TK!Q146</f>
        <v>0.40442644890572677</v>
      </c>
      <c r="T146" s="17">
        <f t="shared" si="23"/>
        <v>-78.33358770347465</v>
      </c>
      <c r="U146" s="17">
        <f t="shared" si="24"/>
        <v>2.022132244528634</v>
      </c>
      <c r="V146" s="33">
        <f t="shared" si="25"/>
        <v>36.603840245373284</v>
      </c>
      <c r="W146" s="33">
        <f t="shared" si="26"/>
        <v>26.81042505017005</v>
      </c>
      <c r="X146" s="33">
        <f t="shared" si="27"/>
        <v>9.793415195203234</v>
      </c>
      <c r="Y146" s="33">
        <f t="shared" si="19"/>
        <v>9.793415195203234</v>
      </c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</row>
    <row r="147" spans="10:80" ht="12.75">
      <c r="J147" s="17">
        <v>121</v>
      </c>
      <c r="K147" s="17">
        <f>Data!$D$6+J147*(Data!$D$7-Data!$D$6)/200</f>
        <v>1210.395</v>
      </c>
      <c r="L147" s="17">
        <f t="shared" si="10"/>
        <v>7605.136079883635</v>
      </c>
      <c r="M147" s="17">
        <f>Data!$D$3</f>
        <v>5</v>
      </c>
      <c r="N147" s="17">
        <f>L147*Data!$D$4*0.001</f>
        <v>91.26163295860361</v>
      </c>
      <c r="O147" s="17">
        <f>1/(L147*Data!$D$5*0.000001)</f>
        <v>65.74504318503271</v>
      </c>
      <c r="P147" s="17">
        <f t="shared" si="20"/>
        <v>25.5165897735709</v>
      </c>
      <c r="Q147" s="17">
        <f t="shared" si="21"/>
        <v>26.00185288922124</v>
      </c>
      <c r="R147" s="17">
        <f t="shared" si="22"/>
        <v>78.91331089351704</v>
      </c>
      <c r="S147" s="17">
        <f>Data!$D$8/TK!Q147</f>
        <v>0.3845879769647255</v>
      </c>
      <c r="T147" s="17">
        <f t="shared" si="23"/>
        <v>-78.91331089351704</v>
      </c>
      <c r="U147" s="17">
        <f t="shared" si="24"/>
        <v>1.9229398848236277</v>
      </c>
      <c r="V147" s="33">
        <f t="shared" si="25"/>
        <v>35.098126794046685</v>
      </c>
      <c r="W147" s="33">
        <f t="shared" si="26"/>
        <v>25.284753153990245</v>
      </c>
      <c r="X147" s="33">
        <f t="shared" si="27"/>
        <v>9.81337364005644</v>
      </c>
      <c r="Y147" s="33">
        <f t="shared" si="19"/>
        <v>9.81337364005644</v>
      </c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</row>
    <row r="148" spans="10:80" ht="12.75">
      <c r="J148" s="17">
        <v>122</v>
      </c>
      <c r="K148" s="17">
        <f>Data!$D$6+J148*(Data!$D$7-Data!$D$6)/200</f>
        <v>1220.39</v>
      </c>
      <c r="L148" s="17">
        <f t="shared" si="10"/>
        <v>7667.936517028896</v>
      </c>
      <c r="M148" s="17">
        <f>Data!$D$3</f>
        <v>5</v>
      </c>
      <c r="N148" s="17">
        <f>L148*Data!$D$4*0.001</f>
        <v>92.01523820434676</v>
      </c>
      <c r="O148" s="17">
        <f>1/(L148*Data!$D$5*0.000001)</f>
        <v>65.20659096350155</v>
      </c>
      <c r="P148" s="17">
        <f t="shared" si="20"/>
        <v>26.808647240845204</v>
      </c>
      <c r="Q148" s="17">
        <f t="shared" si="21"/>
        <v>27.270928969950347</v>
      </c>
      <c r="R148" s="17">
        <f t="shared" si="22"/>
        <v>79.43531779659098</v>
      </c>
      <c r="S148" s="17">
        <f>Data!$D$8/TK!Q148</f>
        <v>0.3666908454427399</v>
      </c>
      <c r="T148" s="17">
        <f t="shared" si="23"/>
        <v>-79.43531779659098</v>
      </c>
      <c r="U148" s="17">
        <f t="shared" si="24"/>
        <v>1.8334542272136995</v>
      </c>
      <c r="V148" s="33">
        <f t="shared" si="25"/>
        <v>33.74114549076701</v>
      </c>
      <c r="W148" s="33">
        <f t="shared" si="26"/>
        <v>23.91065996884531</v>
      </c>
      <c r="X148" s="33">
        <f t="shared" si="27"/>
        <v>9.830485521921702</v>
      </c>
      <c r="Y148" s="33">
        <f t="shared" si="19"/>
        <v>9.830485521921702</v>
      </c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</row>
    <row r="149" spans="10:80" ht="12.75">
      <c r="J149" s="17">
        <v>123</v>
      </c>
      <c r="K149" s="17">
        <f>Data!$D$6+J149*(Data!$D$7-Data!$D$6)/200</f>
        <v>1230.385</v>
      </c>
      <c r="L149" s="17">
        <f t="shared" si="10"/>
        <v>7730.7369541741555</v>
      </c>
      <c r="M149" s="17">
        <f>Data!$D$3</f>
        <v>5</v>
      </c>
      <c r="N149" s="17">
        <f>L149*Data!$D$4*0.001</f>
        <v>92.76884345008986</v>
      </c>
      <c r="O149" s="17">
        <f>1/(L149*Data!$D$5*0.000001)</f>
        <v>64.67688694672617</v>
      </c>
      <c r="P149" s="17">
        <f t="shared" si="20"/>
        <v>28.09195650336369</v>
      </c>
      <c r="Q149" s="17">
        <f t="shared" si="21"/>
        <v>28.533454403329394</v>
      </c>
      <c r="R149" s="17">
        <f t="shared" si="22"/>
        <v>79.90778819361478</v>
      </c>
      <c r="S149" s="17">
        <f>Data!$D$8/TK!Q149</f>
        <v>0.350465802655607</v>
      </c>
      <c r="T149" s="17">
        <f t="shared" si="23"/>
        <v>-79.90778819361478</v>
      </c>
      <c r="U149" s="17">
        <f t="shared" si="24"/>
        <v>1.7523290132780351</v>
      </c>
      <c r="V149" s="33">
        <f t="shared" si="25"/>
        <v>32.5123071811681</v>
      </c>
      <c r="W149" s="33">
        <f t="shared" si="26"/>
        <v>22.66703709705034</v>
      </c>
      <c r="X149" s="33">
        <f t="shared" si="27"/>
        <v>9.845270084117757</v>
      </c>
      <c r="Y149" s="33">
        <f t="shared" si="19"/>
        <v>9.845270084117757</v>
      </c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</row>
    <row r="150" spans="10:80" ht="12.75">
      <c r="J150" s="17">
        <v>124</v>
      </c>
      <c r="K150" s="17">
        <f>Data!$D$6+J150*(Data!$D$7-Data!$D$6)/200</f>
        <v>1240.38</v>
      </c>
      <c r="L150" s="17">
        <f t="shared" si="10"/>
        <v>7793.537391319416</v>
      </c>
      <c r="M150" s="17">
        <f>Data!$D$3</f>
        <v>5</v>
      </c>
      <c r="N150" s="17">
        <f>L150*Data!$D$4*0.001</f>
        <v>93.52244869583299</v>
      </c>
      <c r="O150" s="17">
        <f>1/(L150*Data!$D$5*0.000001)</f>
        <v>64.15571965522474</v>
      </c>
      <c r="P150" s="17">
        <f t="shared" si="20"/>
        <v>29.36672904060825</v>
      </c>
      <c r="Q150" s="17">
        <f t="shared" si="21"/>
        <v>29.789339948117412</v>
      </c>
      <c r="R150" s="17">
        <f t="shared" si="22"/>
        <v>80.33743755687779</v>
      </c>
      <c r="S150" s="17">
        <f>Data!$D$8/TK!Q150</f>
        <v>0.3356905529768869</v>
      </c>
      <c r="T150" s="17">
        <f t="shared" si="23"/>
        <v>-80.33743755687779</v>
      </c>
      <c r="U150" s="17">
        <f t="shared" si="24"/>
        <v>1.6784527648844345</v>
      </c>
      <c r="V150" s="33">
        <f t="shared" si="25"/>
        <v>31.39460251845671</v>
      </c>
      <c r="W150" s="33">
        <f t="shared" si="26"/>
        <v>21.536469007692524</v>
      </c>
      <c r="X150" s="33">
        <f t="shared" si="27"/>
        <v>9.858133510764187</v>
      </c>
      <c r="Y150" s="33">
        <f t="shared" si="19"/>
        <v>9.858133510764187</v>
      </c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</row>
    <row r="151" spans="10:80" ht="12.75">
      <c r="J151" s="17">
        <v>125</v>
      </c>
      <c r="K151" s="17">
        <f>Data!$D$6+J151*(Data!$D$7-Data!$D$6)/200</f>
        <v>1250.375</v>
      </c>
      <c r="L151" s="17">
        <f t="shared" si="10"/>
        <v>7856.337828464675</v>
      </c>
      <c r="M151" s="17">
        <f>Data!$D$3</f>
        <v>5</v>
      </c>
      <c r="N151" s="17">
        <f>L151*Data!$D$4*0.001</f>
        <v>94.27605394157611</v>
      </c>
      <c r="O151" s="17">
        <f>1/(L151*Data!$D$5*0.000001)</f>
        <v>63.642884371446705</v>
      </c>
      <c r="P151" s="17">
        <f t="shared" si="20"/>
        <v>30.633169570129404</v>
      </c>
      <c r="Q151" s="17">
        <f t="shared" si="21"/>
        <v>31.038541813563054</v>
      </c>
      <c r="R151" s="17">
        <f t="shared" si="22"/>
        <v>80.72982819918415</v>
      </c>
      <c r="S151" s="17">
        <f>Data!$D$8/TK!Q151</f>
        <v>0.3221800837186963</v>
      </c>
      <c r="T151" s="17">
        <f t="shared" si="23"/>
        <v>-80.72982819918415</v>
      </c>
      <c r="U151" s="17">
        <f t="shared" si="24"/>
        <v>1.6109004185934814</v>
      </c>
      <c r="V151" s="33">
        <f t="shared" si="25"/>
        <v>30.373866951565315</v>
      </c>
      <c r="W151" s="33">
        <f t="shared" si="26"/>
        <v>20.504469814892005</v>
      </c>
      <c r="X151" s="33">
        <f t="shared" si="27"/>
        <v>9.86939713667331</v>
      </c>
      <c r="Y151" s="33">
        <f t="shared" si="19"/>
        <v>9.86939713667331</v>
      </c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</row>
    <row r="152" spans="10:80" ht="12.75">
      <c r="J152" s="17">
        <v>126</v>
      </c>
      <c r="K152" s="17">
        <f>Data!$D$6+J152*(Data!$D$7-Data!$D$6)/200</f>
        <v>1260.37</v>
      </c>
      <c r="L152" s="17">
        <f t="shared" si="10"/>
        <v>7919.138265609934</v>
      </c>
      <c r="M152" s="17">
        <f>Data!$D$3</f>
        <v>5</v>
      </c>
      <c r="N152" s="17">
        <f>L152*Data!$D$4*0.001</f>
        <v>95.02965918731921</v>
      </c>
      <c r="O152" s="17">
        <f>1/(L152*Data!$D$5*0.000001)</f>
        <v>63.13818287165489</v>
      </c>
      <c r="P152" s="17">
        <f t="shared" si="20"/>
        <v>31.89147631566432</v>
      </c>
      <c r="Q152" s="17">
        <f t="shared" si="21"/>
        <v>32.28105112279614</v>
      </c>
      <c r="R152" s="17">
        <f t="shared" si="22"/>
        <v>81.08960490248101</v>
      </c>
      <c r="S152" s="17">
        <f>Data!$D$8/TK!Q152</f>
        <v>0.3097792560087434</v>
      </c>
      <c r="T152" s="17">
        <f t="shared" si="23"/>
        <v>-81.08960490248101</v>
      </c>
      <c r="U152" s="17">
        <f t="shared" si="24"/>
        <v>1.548896280043717</v>
      </c>
      <c r="V152" s="33">
        <f t="shared" si="25"/>
        <v>29.43821712181219</v>
      </c>
      <c r="W152" s="33">
        <f t="shared" si="26"/>
        <v>19.558899315725238</v>
      </c>
      <c r="X152" s="33">
        <f t="shared" si="27"/>
        <v>9.879317806086952</v>
      </c>
      <c r="Y152" s="33">
        <f t="shared" si="19"/>
        <v>9.879317806086952</v>
      </c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</row>
    <row r="153" spans="10:80" ht="12.75">
      <c r="J153" s="17">
        <v>127</v>
      </c>
      <c r="K153" s="17">
        <f>Data!$D$6+J153*(Data!$D$7-Data!$D$6)/200</f>
        <v>1270.365</v>
      </c>
      <c r="L153" s="17">
        <f t="shared" si="10"/>
        <v>7981.938702755195</v>
      </c>
      <c r="M153" s="17">
        <f>Data!$D$3</f>
        <v>5</v>
      </c>
      <c r="N153" s="17">
        <f>L153*Data!$D$4*0.001</f>
        <v>95.78326443306234</v>
      </c>
      <c r="O153" s="17">
        <f>1/(L153*Data!$D$5*0.000001)</f>
        <v>62.64142317046492</v>
      </c>
      <c r="P153" s="17">
        <f t="shared" si="20"/>
        <v>33.141841262597424</v>
      </c>
      <c r="Q153" s="17">
        <f t="shared" si="21"/>
        <v>33.516885927472515</v>
      </c>
      <c r="R153" s="17">
        <f t="shared" si="22"/>
        <v>81.42067542529337</v>
      </c>
      <c r="S153" s="17">
        <f>Data!$D$8/TK!Q153</f>
        <v>0.29835707355507574</v>
      </c>
      <c r="T153" s="17">
        <f t="shared" si="23"/>
        <v>-81.42067542529337</v>
      </c>
      <c r="U153" s="17">
        <f t="shared" si="24"/>
        <v>1.4917853677753787</v>
      </c>
      <c r="V153" s="33">
        <f t="shared" si="25"/>
        <v>28.57761447180045</v>
      </c>
      <c r="W153" s="33">
        <f t="shared" si="26"/>
        <v>18.689511700465026</v>
      </c>
      <c r="X153" s="33">
        <f t="shared" si="27"/>
        <v>9.888102771335426</v>
      </c>
      <c r="Y153" s="33">
        <f t="shared" si="19"/>
        <v>9.888102771335426</v>
      </c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</row>
    <row r="154" spans="10:80" ht="12.75">
      <c r="J154" s="17">
        <v>128</v>
      </c>
      <c r="K154" s="17">
        <f>Data!$D$6+J154*(Data!$D$7-Data!$D$6)/200</f>
        <v>1280.36</v>
      </c>
      <c r="L154" s="17">
        <f t="shared" si="10"/>
        <v>8044.739139900455</v>
      </c>
      <c r="M154" s="17">
        <f>Data!$D$3</f>
        <v>5</v>
      </c>
      <c r="N154" s="17">
        <f>L154*Data!$D$4*0.001</f>
        <v>96.53686967880546</v>
      </c>
      <c r="O154" s="17">
        <f>1/(L154*Data!$D$5*0.000001)</f>
        <v>62.15241927734987</v>
      </c>
      <c r="P154" s="17">
        <f t="shared" si="20"/>
        <v>34.38445040145559</v>
      </c>
      <c r="Q154" s="17">
        <f t="shared" si="21"/>
        <v>34.74608509472915</v>
      </c>
      <c r="R154" s="17">
        <f t="shared" si="22"/>
        <v>81.7263502698719</v>
      </c>
      <c r="S154" s="17">
        <f>Data!$D$8/TK!Q154</f>
        <v>0.2878022077231648</v>
      </c>
      <c r="T154" s="17">
        <f t="shared" si="23"/>
        <v>-81.7263502698719</v>
      </c>
      <c r="U154" s="17">
        <f t="shared" si="24"/>
        <v>1.439011038615824</v>
      </c>
      <c r="V154" s="33">
        <f t="shared" si="25"/>
        <v>27.783524220243656</v>
      </c>
      <c r="W154" s="33">
        <f t="shared" si="26"/>
        <v>17.88760348335708</v>
      </c>
      <c r="X154" s="33">
        <f t="shared" si="27"/>
        <v>9.895920736886577</v>
      </c>
      <c r="Y154" s="33">
        <f t="shared" si="19"/>
        <v>9.895920736886577</v>
      </c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</row>
    <row r="155" spans="10:80" ht="12.75">
      <c r="J155" s="17">
        <v>129</v>
      </c>
      <c r="K155" s="17">
        <f>Data!$D$6+J155*(Data!$D$7-Data!$D$6)/200</f>
        <v>1290.355</v>
      </c>
      <c r="L155" s="17">
        <f aca="true" t="shared" si="28" ref="L155:L218">2*PI()*K155</f>
        <v>8107.539577045715</v>
      </c>
      <c r="M155" s="17">
        <f>Data!$D$3</f>
        <v>5</v>
      </c>
      <c r="N155" s="17">
        <f>L155*Data!$D$4*0.001</f>
        <v>97.29047492454859</v>
      </c>
      <c r="O155" s="17">
        <f>1/(L155*Data!$D$5*0.000001)</f>
        <v>61.67099096446146</v>
      </c>
      <c r="P155" s="17">
        <f t="shared" si="20"/>
        <v>35.61948396008713</v>
      </c>
      <c r="Q155" s="17">
        <f t="shared" si="21"/>
        <v>35.96870358496264</v>
      </c>
      <c r="R155" s="17">
        <f t="shared" si="22"/>
        <v>82.00945198377222</v>
      </c>
      <c r="S155" s="17">
        <f>Data!$D$8/TK!Q155</f>
        <v>0.27801947257784065</v>
      </c>
      <c r="T155" s="17">
        <f t="shared" si="23"/>
        <v>-82.00945198377222</v>
      </c>
      <c r="U155" s="17">
        <f t="shared" si="24"/>
        <v>1.3900973628892033</v>
      </c>
      <c r="V155" s="33">
        <f t="shared" si="25"/>
        <v>27.048646525370632</v>
      </c>
      <c r="W155" s="33">
        <f t="shared" si="26"/>
        <v>17.145736381292352</v>
      </c>
      <c r="X155" s="33">
        <f t="shared" si="27"/>
        <v>9.90291014407828</v>
      </c>
      <c r="Y155" s="33">
        <f aca="true" t="shared" si="29" ref="Y155:Y218">ABS(X155)</f>
        <v>9.90291014407828</v>
      </c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</row>
    <row r="156" spans="10:80" ht="12.75">
      <c r="J156" s="17">
        <v>130</v>
      </c>
      <c r="K156" s="17">
        <f>Data!$D$6+J156*(Data!$D$7-Data!$D$6)/200</f>
        <v>1300.35</v>
      </c>
      <c r="L156" s="17">
        <f t="shared" si="28"/>
        <v>8170.340014190974</v>
      </c>
      <c r="M156" s="17">
        <f>Data!$D$3</f>
        <v>5</v>
      </c>
      <c r="N156" s="17">
        <f>L156*Data!$D$4*0.001</f>
        <v>98.04408017029169</v>
      </c>
      <c r="O156" s="17">
        <f>1/(L156*Data!$D$5*0.000001)</f>
        <v>61.19696354515913</v>
      </c>
      <c r="P156" s="17">
        <f t="shared" si="20"/>
        <v>36.847116625132564</v>
      </c>
      <c r="Q156" s="17">
        <f t="shared" si="21"/>
        <v>37.18480877436538</v>
      </c>
      <c r="R156" s="17">
        <f t="shared" si="22"/>
        <v>82.27240142945905</v>
      </c>
      <c r="S156" s="17">
        <f>Data!$D$8/TK!Q156</f>
        <v>0.26892702503001287</v>
      </c>
      <c r="T156" s="17">
        <f t="shared" si="23"/>
        <v>-82.27240142945905</v>
      </c>
      <c r="U156" s="17">
        <f t="shared" si="24"/>
        <v>1.3446351251500643</v>
      </c>
      <c r="V156" s="33">
        <f t="shared" si="25"/>
        <v>26.36670280200062</v>
      </c>
      <c r="W156" s="33">
        <f t="shared" si="26"/>
        <v>16.457517347069793</v>
      </c>
      <c r="X156" s="33">
        <f t="shared" si="27"/>
        <v>9.909185454930828</v>
      </c>
      <c r="Y156" s="33">
        <f t="shared" si="29"/>
        <v>9.909185454930828</v>
      </c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</row>
    <row r="157" spans="10:80" ht="12.75">
      <c r="J157" s="17">
        <v>131</v>
      </c>
      <c r="K157" s="17">
        <f>Data!$D$6+J157*(Data!$D$7-Data!$D$6)/200</f>
        <v>1310.345</v>
      </c>
      <c r="L157" s="17">
        <f t="shared" si="28"/>
        <v>8233.140451336236</v>
      </c>
      <c r="M157" s="17">
        <f>Data!$D$3</f>
        <v>5</v>
      </c>
      <c r="N157" s="17">
        <f>L157*Data!$D$4*0.001</f>
        <v>98.79768541603484</v>
      </c>
      <c r="O157" s="17">
        <f>1/(L157*Data!$D$5*0.000001)</f>
        <v>60.73016766267484</v>
      </c>
      <c r="P157" s="17">
        <f t="shared" si="20"/>
        <v>38.06751775336</v>
      </c>
      <c r="Q157" s="17">
        <f t="shared" si="21"/>
        <v>38.39447757037956</v>
      </c>
      <c r="R157" s="17">
        <f t="shared" si="22"/>
        <v>82.5172864635493</v>
      </c>
      <c r="S157" s="17">
        <f>Data!$D$8/TK!Q157</f>
        <v>0.2604541234261973</v>
      </c>
      <c r="T157" s="17">
        <f t="shared" si="23"/>
        <v>-82.5172864635493</v>
      </c>
      <c r="U157" s="17">
        <f t="shared" si="24"/>
        <v>1.3022706171309864</v>
      </c>
      <c r="V157" s="33">
        <f t="shared" si="25"/>
        <v>25.732264551570548</v>
      </c>
      <c r="W157" s="33">
        <f t="shared" si="26"/>
        <v>15.817422584107968</v>
      </c>
      <c r="X157" s="33">
        <f t="shared" si="27"/>
        <v>9.91484196746258</v>
      </c>
      <c r="Y157" s="33">
        <f t="shared" si="29"/>
        <v>9.91484196746258</v>
      </c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</row>
    <row r="158" spans="10:80" ht="12.75">
      <c r="J158" s="17">
        <v>132</v>
      </c>
      <c r="K158" s="17">
        <f>Data!$D$6+J158*(Data!$D$7-Data!$D$6)/200</f>
        <v>1320.34</v>
      </c>
      <c r="L158" s="17">
        <f t="shared" si="28"/>
        <v>8295.940888481495</v>
      </c>
      <c r="M158" s="17">
        <f>Data!$D$3</f>
        <v>5</v>
      </c>
      <c r="N158" s="17">
        <f>L158*Data!$D$4*0.001</f>
        <v>99.55129066177794</v>
      </c>
      <c r="O158" s="17">
        <f>1/(L158*Data!$D$5*0.000001)</f>
        <v>60.27043908837699</v>
      </c>
      <c r="P158" s="17">
        <f t="shared" si="20"/>
        <v>39.28085157340095</v>
      </c>
      <c r="Q158" s="17">
        <f t="shared" si="21"/>
        <v>39.597794134668106</v>
      </c>
      <c r="R158" s="17">
        <f t="shared" si="22"/>
        <v>82.7459170531938</v>
      </c>
      <c r="S158" s="17">
        <f>Data!$D$8/TK!Q158</f>
        <v>0.25253931989218914</v>
      </c>
      <c r="T158" s="17">
        <f t="shared" si="23"/>
        <v>-82.7459170531938</v>
      </c>
      <c r="U158" s="17">
        <f t="shared" si="24"/>
        <v>1.2626965994609458</v>
      </c>
      <c r="V158" s="33">
        <f t="shared" si="25"/>
        <v>25.14061523811504</v>
      </c>
      <c r="W158" s="33">
        <f t="shared" si="26"/>
        <v>15.220655696982337</v>
      </c>
      <c r="X158" s="33">
        <f t="shared" si="27"/>
        <v>9.919959541132702</v>
      </c>
      <c r="Y158" s="33">
        <f t="shared" si="29"/>
        <v>9.919959541132702</v>
      </c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</row>
    <row r="159" spans="10:80" ht="12.75">
      <c r="J159" s="17">
        <v>133</v>
      </c>
      <c r="K159" s="17">
        <f>Data!$D$6+J159*(Data!$D$7-Data!$D$6)/200</f>
        <v>1330.335</v>
      </c>
      <c r="L159" s="17">
        <f t="shared" si="28"/>
        <v>8358.741325626755</v>
      </c>
      <c r="M159" s="17">
        <f>Data!$D$3</f>
        <v>5</v>
      </c>
      <c r="N159" s="17">
        <f>L159*Data!$D$4*0.001</f>
        <v>100.30489590752107</v>
      </c>
      <c r="O159" s="17">
        <f>1/(L159*Data!$D$5*0.000001)</f>
        <v>59.817618529128126</v>
      </c>
      <c r="P159" s="17">
        <f t="shared" si="20"/>
        <v>40.487277378392946</v>
      </c>
      <c r="Q159" s="17">
        <f t="shared" si="21"/>
        <v>40.794848075644666</v>
      </c>
      <c r="R159" s="17">
        <f t="shared" si="22"/>
        <v>82.95986984139016</v>
      </c>
      <c r="S159" s="17">
        <f>Data!$D$8/TK!Q159</f>
        <v>0.2451289923045503</v>
      </c>
      <c r="T159" s="17">
        <f t="shared" si="23"/>
        <v>-82.95986984139016</v>
      </c>
      <c r="U159" s="17">
        <f t="shared" si="24"/>
        <v>1.2256449615227514</v>
      </c>
      <c r="V159" s="33">
        <f t="shared" si="25"/>
        <v>24.58763805702345</v>
      </c>
      <c r="W159" s="33">
        <f t="shared" si="26"/>
        <v>14.663032552103173</v>
      </c>
      <c r="X159" s="33">
        <f t="shared" si="27"/>
        <v>9.924605504920278</v>
      </c>
      <c r="Y159" s="33">
        <f t="shared" si="29"/>
        <v>9.924605504920278</v>
      </c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</row>
    <row r="160" spans="10:80" ht="12.75">
      <c r="J160" s="17">
        <v>134</v>
      </c>
      <c r="K160" s="17">
        <f>Data!$D$6+J160*(Data!$D$7-Data!$D$6)/200</f>
        <v>1340.33</v>
      </c>
      <c r="L160" s="17">
        <f t="shared" si="28"/>
        <v>8421.541762772014</v>
      </c>
      <c r="M160" s="17">
        <f>Data!$D$3</f>
        <v>5</v>
      </c>
      <c r="N160" s="17">
        <f>L160*Data!$D$4*0.001</f>
        <v>101.05850115326417</v>
      </c>
      <c r="O160" s="17">
        <f>1/(L160*Data!$D$5*0.000001)</f>
        <v>59.37155144326225</v>
      </c>
      <c r="P160" s="17">
        <f t="shared" si="20"/>
        <v>41.686949710001926</v>
      </c>
      <c r="Q160" s="17">
        <f t="shared" si="21"/>
        <v>41.985733006870674</v>
      </c>
      <c r="R160" s="17">
        <f t="shared" si="22"/>
        <v>83.16052443538736</v>
      </c>
      <c r="S160" s="17">
        <f>Data!$D$8/TK!Q160</f>
        <v>0.23817614422412417</v>
      </c>
      <c r="T160" s="17">
        <f t="shared" si="23"/>
        <v>-83.16052443538736</v>
      </c>
      <c r="U160" s="17">
        <f t="shared" si="24"/>
        <v>1.190880721120621</v>
      </c>
      <c r="V160" s="33">
        <f t="shared" si="25"/>
        <v>24.069724145753668</v>
      </c>
      <c r="W160" s="33">
        <f t="shared" si="26"/>
        <v>14.140887199360437</v>
      </c>
      <c r="X160" s="33">
        <f t="shared" si="27"/>
        <v>9.928836946393231</v>
      </c>
      <c r="Y160" s="33">
        <f t="shared" si="29"/>
        <v>9.928836946393231</v>
      </c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</row>
    <row r="161" spans="10:80" ht="12.75">
      <c r="J161" s="17">
        <v>135</v>
      </c>
      <c r="K161" s="17">
        <f>Data!$D$6+J161*(Data!$D$7-Data!$D$6)/200</f>
        <v>1350.325</v>
      </c>
      <c r="L161" s="17">
        <f t="shared" si="28"/>
        <v>8484.342199917275</v>
      </c>
      <c r="M161" s="17">
        <f>Data!$D$3</f>
        <v>5</v>
      </c>
      <c r="N161" s="17">
        <f>L161*Data!$D$4*0.001</f>
        <v>101.8121063990073</v>
      </c>
      <c r="O161" s="17">
        <f>1/(L161*Data!$D$5*0.000001)</f>
        <v>58.93208786473455</v>
      </c>
      <c r="P161" s="17">
        <f t="shared" si="20"/>
        <v>42.88001853427276</v>
      </c>
      <c r="Q161" s="17">
        <f t="shared" si="21"/>
        <v>43.170545392658354</v>
      </c>
      <c r="R161" s="17">
        <f t="shared" si="22"/>
        <v>83.34909315107423</v>
      </c>
      <c r="S161" s="17">
        <f>Data!$D$8/TK!Q161</f>
        <v>0.23163941777998975</v>
      </c>
      <c r="T161" s="17">
        <f t="shared" si="23"/>
        <v>-83.34909315107423</v>
      </c>
      <c r="U161" s="17">
        <f t="shared" si="24"/>
        <v>1.1581970888999487</v>
      </c>
      <c r="V161" s="33">
        <f t="shared" si="25"/>
        <v>23.583697049220422</v>
      </c>
      <c r="W161" s="33">
        <f t="shared" si="26"/>
        <v>13.65099452154631</v>
      </c>
      <c r="X161" s="33">
        <f t="shared" si="27"/>
        <v>9.932702527674111</v>
      </c>
      <c r="Y161" s="33">
        <f t="shared" si="29"/>
        <v>9.932702527674111</v>
      </c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</row>
    <row r="162" spans="10:80" ht="12.75">
      <c r="J162" s="17">
        <v>136</v>
      </c>
      <c r="K162" s="17">
        <f>Data!$D$6+J162*(Data!$D$7-Data!$D$6)/200</f>
        <v>1360.32</v>
      </c>
      <c r="L162" s="17">
        <f t="shared" si="28"/>
        <v>8547.142637062534</v>
      </c>
      <c r="M162" s="17">
        <f>Data!$D$3</f>
        <v>5</v>
      </c>
      <c r="N162" s="17">
        <f>L162*Data!$D$4*0.001</f>
        <v>102.56571164475041</v>
      </c>
      <c r="O162" s="17">
        <f>1/(L162*Data!$D$5*0.000001)</f>
        <v>58.49908223502388</v>
      </c>
      <c r="P162" s="17">
        <f t="shared" si="20"/>
        <v>44.06662940972653</v>
      </c>
      <c r="Q162" s="17">
        <f t="shared" si="21"/>
        <v>44.349383620679276</v>
      </c>
      <c r="R162" s="17">
        <f t="shared" si="22"/>
        <v>83.52664554515918</v>
      </c>
      <c r="S162" s="17">
        <f>Data!$D$8/TK!Q162</f>
        <v>0.22548227694729875</v>
      </c>
      <c r="T162" s="17">
        <f t="shared" si="23"/>
        <v>-83.52664554515918</v>
      </c>
      <c r="U162" s="17">
        <f t="shared" si="24"/>
        <v>1.1274113847364937</v>
      </c>
      <c r="V162" s="33">
        <f t="shared" si="25"/>
        <v>23.126750198378396</v>
      </c>
      <c r="W162" s="33">
        <f t="shared" si="26"/>
        <v>13.190506261680458</v>
      </c>
      <c r="X162" s="33">
        <f t="shared" si="27"/>
        <v>9.936243936697938</v>
      </c>
      <c r="Y162" s="33">
        <f t="shared" si="29"/>
        <v>9.936243936697938</v>
      </c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</row>
    <row r="163" spans="10:80" ht="12.75">
      <c r="J163" s="17">
        <v>137</v>
      </c>
      <c r="K163" s="17">
        <f>Data!$D$6+J163*(Data!$D$7-Data!$D$6)/200</f>
        <v>1370.315</v>
      </c>
      <c r="L163" s="17">
        <f t="shared" si="28"/>
        <v>8609.943074207795</v>
      </c>
      <c r="M163" s="17">
        <f>Data!$D$3</f>
        <v>5</v>
      </c>
      <c r="N163" s="17">
        <f>L163*Data!$D$4*0.001</f>
        <v>103.31931689049354</v>
      </c>
      <c r="O163" s="17">
        <f>1/(L163*Data!$D$5*0.000001)</f>
        <v>58.07239324239147</v>
      </c>
      <c r="P163" s="17">
        <f t="shared" si="20"/>
        <v>45.24692364810207</v>
      </c>
      <c r="Q163" s="17">
        <f t="shared" si="21"/>
        <v>45.52234725513589</v>
      </c>
      <c r="R163" s="17">
        <f t="shared" si="22"/>
        <v>83.69412876699221</v>
      </c>
      <c r="S163" s="17">
        <f>Data!$D$8/TK!Q163</f>
        <v>0.2196723280535976</v>
      </c>
      <c r="T163" s="17">
        <f t="shared" si="23"/>
        <v>-83.69412876699221</v>
      </c>
      <c r="U163" s="17">
        <f t="shared" si="24"/>
        <v>1.098361640267988</v>
      </c>
      <c r="V163" s="33">
        <f t="shared" si="25"/>
        <v>22.696394874242102</v>
      </c>
      <c r="W163" s="33">
        <f t="shared" si="26"/>
        <v>12.756897819200143</v>
      </c>
      <c r="X163" s="33">
        <f t="shared" si="27"/>
        <v>9.93949705504196</v>
      </c>
      <c r="Y163" s="33">
        <f t="shared" si="29"/>
        <v>9.93949705504196</v>
      </c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</row>
    <row r="164" spans="10:80" ht="12.75">
      <c r="J164" s="17">
        <v>138</v>
      </c>
      <c r="K164" s="17">
        <f>Data!$D$6+J164*(Data!$D$7-Data!$D$6)/200</f>
        <v>1380.31</v>
      </c>
      <c r="L164" s="17">
        <f t="shared" si="28"/>
        <v>8672.743511353054</v>
      </c>
      <c r="M164" s="17">
        <f>Data!$D$3</f>
        <v>5</v>
      </c>
      <c r="N164" s="17">
        <f>L164*Data!$D$4*0.001</f>
        <v>104.07292213623666</v>
      </c>
      <c r="O164" s="17">
        <f>1/(L164*Data!$D$5*0.000001)</f>
        <v>57.651883668123595</v>
      </c>
      <c r="P164" s="17">
        <f t="shared" si="20"/>
        <v>46.42103846811306</v>
      </c>
      <c r="Q164" s="17">
        <f t="shared" si="21"/>
        <v>46.68953643438787</v>
      </c>
      <c r="R164" s="17">
        <f t="shared" si="22"/>
        <v>83.85238453559037</v>
      </c>
      <c r="S164" s="17">
        <f>Data!$D$8/TK!Q164</f>
        <v>0.21418075148492544</v>
      </c>
      <c r="T164" s="17">
        <f t="shared" si="23"/>
        <v>-83.85238453559037</v>
      </c>
      <c r="U164" s="17">
        <f t="shared" si="24"/>
        <v>1.0709037574246272</v>
      </c>
      <c r="V164" s="33">
        <f t="shared" si="25"/>
        <v>22.290416672371297</v>
      </c>
      <c r="W164" s="33">
        <f t="shared" si="26"/>
        <v>12.34792376856021</v>
      </c>
      <c r="X164" s="33">
        <f t="shared" si="27"/>
        <v>9.942492903811086</v>
      </c>
      <c r="Y164" s="33">
        <f t="shared" si="29"/>
        <v>9.942492903811086</v>
      </c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</row>
    <row r="165" spans="10:80" ht="12.75">
      <c r="J165" s="17">
        <v>139</v>
      </c>
      <c r="K165" s="17">
        <f>Data!$D$6+J165*(Data!$D$7-Data!$D$6)/200</f>
        <v>1390.305</v>
      </c>
      <c r="L165" s="17">
        <f t="shared" si="28"/>
        <v>8735.543948498314</v>
      </c>
      <c r="M165" s="17">
        <f>Data!$D$3</f>
        <v>5</v>
      </c>
      <c r="N165" s="17">
        <f>L165*Data!$D$4*0.001</f>
        <v>104.82652738197977</v>
      </c>
      <c r="O165" s="17">
        <f>1/(L165*Data!$D$5*0.000001)</f>
        <v>57.23742023940623</v>
      </c>
      <c r="P165" s="17">
        <f t="shared" si="20"/>
        <v>47.589107142573546</v>
      </c>
      <c r="Q165" s="17">
        <f t="shared" si="21"/>
        <v>47.851051384764204</v>
      </c>
      <c r="R165" s="17">
        <f t="shared" si="22"/>
        <v>84.00216337530466</v>
      </c>
      <c r="S165" s="17">
        <f>Data!$D$8/TK!Q165</f>
        <v>0.20898182402704749</v>
      </c>
      <c r="T165" s="17">
        <f t="shared" si="23"/>
        <v>-84.00216337530466</v>
      </c>
      <c r="U165" s="17">
        <f t="shared" si="24"/>
        <v>1.0449091201352374</v>
      </c>
      <c r="V165" s="33">
        <f t="shared" si="25"/>
        <v>21.90683889870737</v>
      </c>
      <c r="W165" s="33">
        <f t="shared" si="26"/>
        <v>11.961580484233759</v>
      </c>
      <c r="X165" s="33">
        <f t="shared" si="27"/>
        <v>9.945258414473612</v>
      </c>
      <c r="Y165" s="33">
        <f t="shared" si="29"/>
        <v>9.945258414473612</v>
      </c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</row>
    <row r="166" spans="10:80" ht="12.75">
      <c r="J166" s="17">
        <v>140</v>
      </c>
      <c r="K166" s="17">
        <f>Data!$D$6+J166*(Data!$D$7-Data!$D$6)/200</f>
        <v>1400.3</v>
      </c>
      <c r="L166" s="17">
        <f t="shared" si="28"/>
        <v>8798.344385643575</v>
      </c>
      <c r="M166" s="17">
        <f>Data!$D$3</f>
        <v>5</v>
      </c>
      <c r="N166" s="17">
        <f>L166*Data!$D$4*0.001</f>
        <v>105.5801326277229</v>
      </c>
      <c r="O166" s="17">
        <f>1/(L166*Data!$D$5*0.000001)</f>
        <v>56.828873488500804</v>
      </c>
      <c r="P166" s="17">
        <f t="shared" si="20"/>
        <v>48.7512591392221</v>
      </c>
      <c r="Q166" s="17">
        <f t="shared" si="21"/>
        <v>49.006992028276805</v>
      </c>
      <c r="R166" s="17">
        <f t="shared" si="22"/>
        <v>84.14413661161845</v>
      </c>
      <c r="S166" s="17">
        <f>Data!$D$8/TK!Q166</f>
        <v>0.20405251549064768</v>
      </c>
      <c r="T166" s="17">
        <f t="shared" si="23"/>
        <v>-84.14413661161845</v>
      </c>
      <c r="U166" s="17">
        <f t="shared" si="24"/>
        <v>1.0202625774532383</v>
      </c>
      <c r="V166" s="33">
        <f t="shared" si="25"/>
        <v>21.543891648523065</v>
      </c>
      <c r="W166" s="33">
        <f t="shared" si="26"/>
        <v>11.596074587828367</v>
      </c>
      <c r="X166" s="33">
        <f t="shared" si="27"/>
        <v>9.947817060694698</v>
      </c>
      <c r="Y166" s="33">
        <f t="shared" si="29"/>
        <v>9.947817060694698</v>
      </c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</row>
    <row r="167" spans="10:80" ht="12.75">
      <c r="J167" s="17">
        <v>141</v>
      </c>
      <c r="K167" s="17">
        <f>Data!$D$6+J167*(Data!$D$7-Data!$D$6)/200</f>
        <v>1410.295</v>
      </c>
      <c r="L167" s="17">
        <f t="shared" si="28"/>
        <v>8861.144822788836</v>
      </c>
      <c r="M167" s="17">
        <f>Data!$D$3</f>
        <v>5</v>
      </c>
      <c r="N167" s="17">
        <f>L167*Data!$D$4*0.001</f>
        <v>106.33373787346603</v>
      </c>
      <c r="O167" s="17">
        <f>1/(L167*Data!$D$5*0.000001)</f>
        <v>56.426117617908076</v>
      </c>
      <c r="P167" s="17">
        <f t="shared" si="20"/>
        <v>49.90762025555796</v>
      </c>
      <c r="Q167" s="17">
        <f t="shared" si="21"/>
        <v>50.157457666562195</v>
      </c>
      <c r="R167" s="17">
        <f t="shared" si="22"/>
        <v>84.2789065266723</v>
      </c>
      <c r="S167" s="17">
        <f>Data!$D$8/TK!Q167</f>
        <v>0.19937214654056454</v>
      </c>
      <c r="T167" s="17">
        <f t="shared" si="23"/>
        <v>-84.2789065266723</v>
      </c>
      <c r="U167" s="17">
        <f t="shared" si="24"/>
        <v>0.9968607327028227</v>
      </c>
      <c r="V167" s="33">
        <f t="shared" si="25"/>
        <v>21.19998556951465</v>
      </c>
      <c r="W167" s="33">
        <f t="shared" si="26"/>
        <v>11.249796190432699</v>
      </c>
      <c r="X167" s="33">
        <f t="shared" si="27"/>
        <v>9.95018937908195</v>
      </c>
      <c r="Y167" s="33">
        <f t="shared" si="29"/>
        <v>9.95018937908195</v>
      </c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</row>
    <row r="168" spans="10:80" ht="12.75">
      <c r="J168" s="17">
        <v>142</v>
      </c>
      <c r="K168" s="17">
        <f>Data!$D$6+J168*(Data!$D$7-Data!$D$6)/200</f>
        <v>1420.29</v>
      </c>
      <c r="L168" s="17">
        <f t="shared" si="28"/>
        <v>8923.945259934095</v>
      </c>
      <c r="M168" s="17">
        <f>Data!$D$3</f>
        <v>5</v>
      </c>
      <c r="N168" s="17">
        <f>L168*Data!$D$4*0.001</f>
        <v>107.08734311920914</v>
      </c>
      <c r="O168" s="17">
        <f>1/(L168*Data!$D$5*0.000001)</f>
        <v>56.02903037122537</v>
      </c>
      <c r="P168" s="17">
        <f t="shared" si="20"/>
        <v>51.05831274798377</v>
      </c>
      <c r="Q168" s="17">
        <f t="shared" si="21"/>
        <v>51.30254672695033</v>
      </c>
      <c r="R168" s="17">
        <f t="shared" si="22"/>
        <v>84.40701499486677</v>
      </c>
      <c r="S168" s="17">
        <f>Data!$D$8/TK!Q168</f>
        <v>0.19492209720549378</v>
      </c>
      <c r="T168" s="17">
        <f t="shared" si="23"/>
        <v>-84.40701499486677</v>
      </c>
      <c r="U168" s="17">
        <f t="shared" si="24"/>
        <v>0.9746104860274689</v>
      </c>
      <c r="V168" s="33">
        <f t="shared" si="25"/>
        <v>20.87368950496055</v>
      </c>
      <c r="W168" s="33">
        <f t="shared" si="26"/>
        <v>10.921296104349555</v>
      </c>
      <c r="X168" s="33">
        <f t="shared" si="27"/>
        <v>9.952393400610994</v>
      </c>
      <c r="Y168" s="33">
        <f t="shared" si="29"/>
        <v>9.952393400610994</v>
      </c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</row>
    <row r="169" spans="10:80" ht="12.75">
      <c r="J169" s="17">
        <v>143</v>
      </c>
      <c r="K169" s="17">
        <f>Data!$D$6+J169*(Data!$D$7-Data!$D$6)/200</f>
        <v>1430.285</v>
      </c>
      <c r="L169" s="17">
        <f t="shared" si="28"/>
        <v>8986.745697079356</v>
      </c>
      <c r="M169" s="17">
        <f>Data!$D$3</f>
        <v>5</v>
      </c>
      <c r="N169" s="17">
        <f>L169*Data!$D$4*0.001</f>
        <v>107.84094836495225</v>
      </c>
      <c r="O169" s="17">
        <f>1/(L169*Data!$D$5*0.000001)</f>
        <v>55.63749290941852</v>
      </c>
      <c r="P169" s="17">
        <f t="shared" si="20"/>
        <v>52.203455455533735</v>
      </c>
      <c r="Q169" s="17">
        <f t="shared" si="21"/>
        <v>52.442356559348994</v>
      </c>
      <c r="R169" s="17">
        <f t="shared" si="22"/>
        <v>84.52895085686148</v>
      </c>
      <c r="S169" s="17">
        <f>Data!$D$8/TK!Q169</f>
        <v>0.19068555755466488</v>
      </c>
      <c r="T169" s="17">
        <f t="shared" si="23"/>
        <v>-84.52895085686148</v>
      </c>
      <c r="U169" s="17">
        <f t="shared" si="24"/>
        <v>0.9534277877733244</v>
      </c>
      <c r="V169" s="33">
        <f t="shared" si="25"/>
        <v>20.563711366194745</v>
      </c>
      <c r="W169" s="33">
        <f t="shared" si="26"/>
        <v>10.609266356376184</v>
      </c>
      <c r="X169" s="33">
        <f t="shared" si="27"/>
        <v>9.954445009818562</v>
      </c>
      <c r="Y169" s="33">
        <f t="shared" si="29"/>
        <v>9.954445009818562</v>
      </c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</row>
    <row r="170" spans="10:80" ht="12.75">
      <c r="J170" s="17">
        <v>144</v>
      </c>
      <c r="K170" s="17">
        <f>Data!$D$6+J170*(Data!$D$7-Data!$D$6)/200</f>
        <v>1440.28</v>
      </c>
      <c r="L170" s="17">
        <f t="shared" si="28"/>
        <v>9049.546134224614</v>
      </c>
      <c r="M170" s="17">
        <f>Data!$D$3</f>
        <v>5</v>
      </c>
      <c r="N170" s="17">
        <f>L170*Data!$D$4*0.001</f>
        <v>108.59455361069539</v>
      </c>
      <c r="O170" s="17">
        <f>1/(L170*Data!$D$5*0.000001)</f>
        <v>55.25138969224572</v>
      </c>
      <c r="P170" s="17">
        <f t="shared" si="20"/>
        <v>53.34316391844966</v>
      </c>
      <c r="Q170" s="17">
        <f t="shared" si="21"/>
        <v>53.57698327482231</v>
      </c>
      <c r="R170" s="17">
        <f t="shared" si="22"/>
        <v>84.64515624141622</v>
      </c>
      <c r="S170" s="17">
        <f>Data!$D$8/TK!Q170</f>
        <v>0.1866473136179608</v>
      </c>
      <c r="T170" s="17">
        <f t="shared" si="23"/>
        <v>-84.64515624141622</v>
      </c>
      <c r="U170" s="17">
        <f t="shared" si="24"/>
        <v>0.933236568089804</v>
      </c>
      <c r="V170" s="33">
        <f t="shared" si="25"/>
        <v>20.268881704977918</v>
      </c>
      <c r="W170" s="33">
        <f t="shared" si="26"/>
        <v>10.312523459716754</v>
      </c>
      <c r="X170" s="33">
        <f t="shared" si="27"/>
        <v>9.956358245261164</v>
      </c>
      <c r="Y170" s="33">
        <f t="shared" si="29"/>
        <v>9.956358245261164</v>
      </c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</row>
    <row r="171" spans="10:80" ht="12.75">
      <c r="J171" s="17">
        <v>145</v>
      </c>
      <c r="K171" s="17">
        <f>Data!$D$6+J171*(Data!$D$7-Data!$D$6)/200</f>
        <v>1450.275</v>
      </c>
      <c r="L171" s="17">
        <f t="shared" si="28"/>
        <v>9112.346571369875</v>
      </c>
      <c r="M171" s="17">
        <f>Data!$D$3</f>
        <v>5</v>
      </c>
      <c r="N171" s="17">
        <f>L171*Data!$D$4*0.001</f>
        <v>109.3481588564385</v>
      </c>
      <c r="O171" s="17">
        <f>1/(L171*Data!$D$5*0.000001)</f>
        <v>54.87060836458441</v>
      </c>
      <c r="P171" s="17">
        <f t="shared" si="20"/>
        <v>54.47755049185409</v>
      </c>
      <c r="Q171" s="17">
        <f t="shared" si="21"/>
        <v>54.70652161847353</v>
      </c>
      <c r="R171" s="17">
        <f t="shared" si="22"/>
        <v>84.75603200578784</v>
      </c>
      <c r="S171" s="17">
        <f>Data!$D$8/TK!Q171</f>
        <v>0.18279356289073875</v>
      </c>
      <c r="T171" s="17">
        <f t="shared" si="23"/>
        <v>-84.75603200578784</v>
      </c>
      <c r="U171" s="17">
        <f t="shared" si="24"/>
        <v>0.9139678144536938</v>
      </c>
      <c r="V171" s="33">
        <f t="shared" si="25"/>
        <v>19.988139552910884</v>
      </c>
      <c r="W171" s="33">
        <f t="shared" si="26"/>
        <v>10.029994000944757</v>
      </c>
      <c r="X171" s="33">
        <f t="shared" si="27"/>
        <v>9.958145551966126</v>
      </c>
      <c r="Y171" s="33">
        <f t="shared" si="29"/>
        <v>9.958145551966126</v>
      </c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</row>
    <row r="172" spans="10:80" ht="12.75">
      <c r="J172" s="17">
        <v>146</v>
      </c>
      <c r="K172" s="17">
        <f>Data!$D$6+J172*(Data!$D$7-Data!$D$6)/200</f>
        <v>1460.27</v>
      </c>
      <c r="L172" s="17">
        <f t="shared" si="28"/>
        <v>9175.147008515134</v>
      </c>
      <c r="M172" s="17">
        <f>Data!$D$3</f>
        <v>5</v>
      </c>
      <c r="N172" s="17">
        <f>L172*Data!$D$4*0.001</f>
        <v>110.1017641021816</v>
      </c>
      <c r="O172" s="17">
        <f>1/(L172*Data!$D$5*0.000001)</f>
        <v>54.49503964742663</v>
      </c>
      <c r="P172" s="17">
        <f t="shared" si="20"/>
        <v>55.606724454754975</v>
      </c>
      <c r="Q172" s="17">
        <f t="shared" si="21"/>
        <v>55.83106487061701</v>
      </c>
      <c r="R172" s="17">
        <f t="shared" si="22"/>
        <v>84.86194243452307</v>
      </c>
      <c r="S172" s="17">
        <f>Data!$D$8/TK!Q172</f>
        <v>0.17911175477619876</v>
      </c>
      <c r="T172" s="17">
        <f t="shared" si="23"/>
        <v>-84.86194243452307</v>
      </c>
      <c r="U172" s="17">
        <f t="shared" si="24"/>
        <v>0.8955587738809938</v>
      </c>
      <c r="V172" s="33">
        <f t="shared" si="25"/>
        <v>19.720520172296833</v>
      </c>
      <c r="W172" s="33">
        <f t="shared" si="26"/>
        <v>9.760702177849108</v>
      </c>
      <c r="X172" s="33">
        <f t="shared" si="27"/>
        <v>9.959817994447725</v>
      </c>
      <c r="Y172" s="33">
        <f t="shared" si="29"/>
        <v>9.959817994447725</v>
      </c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</row>
    <row r="173" spans="10:80" ht="12.75">
      <c r="J173" s="17">
        <v>147</v>
      </c>
      <c r="K173" s="17">
        <f>Data!$D$6+J173*(Data!$D$7-Data!$D$6)/200</f>
        <v>1470.265</v>
      </c>
      <c r="L173" s="17">
        <f t="shared" si="28"/>
        <v>9237.947445660395</v>
      </c>
      <c r="M173" s="17">
        <f>Data!$D$3</f>
        <v>5</v>
      </c>
      <c r="N173" s="17">
        <f>L173*Data!$D$4*0.001</f>
        <v>110.85536934792475</v>
      </c>
      <c r="O173" s="17">
        <f>1/(L173*Data!$D$5*0.000001)</f>
        <v>54.1245772333203</v>
      </c>
      <c r="P173" s="17">
        <f t="shared" si="20"/>
        <v>56.73079211460445</v>
      </c>
      <c r="Q173" s="17">
        <f t="shared" si="21"/>
        <v>56.95070477132365</v>
      </c>
      <c r="R173" s="17">
        <f t="shared" si="22"/>
        <v>84.96321931174325</v>
      </c>
      <c r="S173" s="17">
        <f>Data!$D$8/TK!Q173</f>
        <v>0.1755904521314246</v>
      </c>
      <c r="T173" s="17">
        <f t="shared" si="23"/>
        <v>-84.96321931174325</v>
      </c>
      <c r="U173" s="17">
        <f t="shared" si="24"/>
        <v>0.8779522606571231</v>
      </c>
      <c r="V173" s="33">
        <f t="shared" si="25"/>
        <v>19.465144424998176</v>
      </c>
      <c r="W173" s="33">
        <f t="shared" si="26"/>
        <v>9.503758987820921</v>
      </c>
      <c r="X173" s="33">
        <f t="shared" si="27"/>
        <v>9.961385437177254</v>
      </c>
      <c r="Y173" s="33">
        <f t="shared" si="29"/>
        <v>9.961385437177254</v>
      </c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</row>
    <row r="174" spans="10:80" ht="12.75">
      <c r="J174" s="17">
        <v>148</v>
      </c>
      <c r="K174" s="17">
        <f>Data!$D$6+J174*(Data!$D$7-Data!$D$6)/200</f>
        <v>1480.26</v>
      </c>
      <c r="L174" s="17">
        <f t="shared" si="28"/>
        <v>9300.747882805654</v>
      </c>
      <c r="M174" s="17">
        <f>Data!$D$3</f>
        <v>5</v>
      </c>
      <c r="N174" s="17">
        <f>L174*Data!$D$4*0.001</f>
        <v>111.60897459366784</v>
      </c>
      <c r="O174" s="17">
        <f>1/(L174*Data!$D$5*0.000001)</f>
        <v>53.75911768604683</v>
      </c>
      <c r="P174" s="17">
        <f t="shared" si="20"/>
        <v>57.84985690762101</v>
      </c>
      <c r="Q174" s="17">
        <f t="shared" si="21"/>
        <v>58.06553146430528</v>
      </c>
      <c r="R174" s="17">
        <f t="shared" si="22"/>
        <v>85.06016546208369</v>
      </c>
      <c r="S174" s="17">
        <f>Data!$D$8/TK!Q174</f>
        <v>0.17221921074032218</v>
      </c>
      <c r="T174" s="17">
        <f t="shared" si="23"/>
        <v>-85.06016546208369</v>
      </c>
      <c r="U174" s="17">
        <f t="shared" si="24"/>
        <v>0.8610960537016109</v>
      </c>
      <c r="V174" s="33">
        <f t="shared" si="25"/>
        <v>19.221209516058146</v>
      </c>
      <c r="W174" s="33">
        <f t="shared" si="26"/>
        <v>9.25835281798708</v>
      </c>
      <c r="X174" s="33">
        <f t="shared" si="27"/>
        <v>9.962856698071066</v>
      </c>
      <c r="Y174" s="33">
        <f t="shared" si="29"/>
        <v>9.962856698071066</v>
      </c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</row>
    <row r="175" spans="10:80" ht="12.75">
      <c r="J175" s="17">
        <v>149</v>
      </c>
      <c r="K175" s="17">
        <f>Data!$D$6+J175*(Data!$D$7-Data!$D$6)/200</f>
        <v>1490.255</v>
      </c>
      <c r="L175" s="17">
        <f t="shared" si="28"/>
        <v>9363.548319950914</v>
      </c>
      <c r="M175" s="17">
        <f>Data!$D$3</f>
        <v>5</v>
      </c>
      <c r="N175" s="17">
        <f>L175*Data!$D$4*0.001</f>
        <v>112.36257983941097</v>
      </c>
      <c r="O175" s="17">
        <f>1/(L175*Data!$D$5*0.000001)</f>
        <v>53.39856034433548</v>
      </c>
      <c r="P175" s="17">
        <f t="shared" si="20"/>
        <v>58.96401949507549</v>
      </c>
      <c r="Q175" s="17">
        <f t="shared" si="21"/>
        <v>59.1756334568177</v>
      </c>
      <c r="R175" s="17">
        <f t="shared" si="22"/>
        <v>85.1530578393105</v>
      </c>
      <c r="S175" s="17">
        <f>Data!$D$8/TK!Q175</f>
        <v>0.16898847407011386</v>
      </c>
      <c r="T175" s="17">
        <f t="shared" si="23"/>
        <v>-85.1530578393105</v>
      </c>
      <c r="U175" s="17">
        <f t="shared" si="24"/>
        <v>0.8449423703505693</v>
      </c>
      <c r="V175" s="33">
        <f t="shared" si="25"/>
        <v>18.987980909643397</v>
      </c>
      <c r="W175" s="33">
        <f t="shared" si="26"/>
        <v>9.023741230130145</v>
      </c>
      <c r="X175" s="33">
        <f t="shared" si="27"/>
        <v>9.964239679513252</v>
      </c>
      <c r="Y175" s="33">
        <f t="shared" si="29"/>
        <v>9.964239679513252</v>
      </c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</row>
    <row r="176" spans="10:80" ht="12.75">
      <c r="J176" s="17">
        <v>150</v>
      </c>
      <c r="K176" s="17">
        <f>Data!$D$6+J176*(Data!$D$7-Data!$D$6)/200</f>
        <v>1500.25</v>
      </c>
      <c r="L176" s="17">
        <f t="shared" si="28"/>
        <v>9426.348757096173</v>
      </c>
      <c r="M176" s="17">
        <f>Data!$D$3</f>
        <v>5</v>
      </c>
      <c r="N176" s="17">
        <f>L176*Data!$D$4*0.001</f>
        <v>113.11618508515409</v>
      </c>
      <c r="O176" s="17">
        <f>1/(L176*Data!$D$5*0.000001)</f>
        <v>53.042807229426884</v>
      </c>
      <c r="P176" s="17">
        <f t="shared" si="20"/>
        <v>60.0733778557272</v>
      </c>
      <c r="Q176" s="17">
        <f t="shared" si="21"/>
        <v>60.28109759283564</v>
      </c>
      <c r="R176" s="17">
        <f t="shared" si="22"/>
        <v>85.24215022850859</v>
      </c>
      <c r="S176" s="17">
        <f>Data!$D$8/TK!Q176</f>
        <v>0.16588948110308616</v>
      </c>
      <c r="T176" s="17">
        <f t="shared" si="23"/>
        <v>-85.24215022850859</v>
      </c>
      <c r="U176" s="17">
        <f t="shared" si="24"/>
        <v>0.8294474055154308</v>
      </c>
      <c r="V176" s="33">
        <f t="shared" si="25"/>
        <v>18.764785248136864</v>
      </c>
      <c r="W176" s="33">
        <f t="shared" si="26"/>
        <v>8.799243767540652</v>
      </c>
      <c r="X176" s="33">
        <f t="shared" si="27"/>
        <v>9.965541480596212</v>
      </c>
      <c r="Y176" s="33">
        <f t="shared" si="29"/>
        <v>9.965541480596212</v>
      </c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</row>
    <row r="177" spans="10:80" ht="12.75">
      <c r="J177" s="17">
        <v>151</v>
      </c>
      <c r="K177" s="17">
        <f>Data!$D$6+J177*(Data!$D$7-Data!$D$6)/200</f>
        <v>1510.245</v>
      </c>
      <c r="L177" s="17">
        <f t="shared" si="28"/>
        <v>9489.149194241434</v>
      </c>
      <c r="M177" s="17">
        <f>Data!$D$3</f>
        <v>5</v>
      </c>
      <c r="N177" s="17">
        <f>L177*Data!$D$4*0.001</f>
        <v>113.8697903308972</v>
      </c>
      <c r="O177" s="17">
        <f>1/(L177*Data!$D$5*0.000001)</f>
        <v>52.691762956306874</v>
      </c>
      <c r="P177" s="17">
        <f t="shared" si="20"/>
        <v>61.17802737459033</v>
      </c>
      <c r="Q177" s="17">
        <f t="shared" si="21"/>
        <v>61.38200903722624</v>
      </c>
      <c r="R177" s="17">
        <f t="shared" si="22"/>
        <v>85.32767561700531</v>
      </c>
      <c r="S177" s="17">
        <f>Data!$D$8/TK!Q177</f>
        <v>0.16291418539160746</v>
      </c>
      <c r="T177" s="17">
        <f t="shared" si="23"/>
        <v>-85.32767561700531</v>
      </c>
      <c r="U177" s="17">
        <f t="shared" si="24"/>
        <v>0.8145709269580372</v>
      </c>
      <c r="V177" s="33">
        <f t="shared" si="25"/>
        <v>18.551004132471256</v>
      </c>
      <c r="W177" s="33">
        <f t="shared" si="26"/>
        <v>8.584235638874413</v>
      </c>
      <c r="X177" s="33">
        <f t="shared" si="27"/>
        <v>9.966768493596843</v>
      </c>
      <c r="Y177" s="33">
        <f t="shared" si="29"/>
        <v>9.966768493596843</v>
      </c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</row>
    <row r="178" spans="10:80" ht="12.75">
      <c r="J178" s="17">
        <v>152</v>
      </c>
      <c r="K178" s="17">
        <f>Data!$D$6+J178*(Data!$D$7-Data!$D$6)/200</f>
        <v>1520.24</v>
      </c>
      <c r="L178" s="17">
        <f t="shared" si="28"/>
        <v>9551.949631386695</v>
      </c>
      <c r="M178" s="17">
        <f>Data!$D$3</f>
        <v>5</v>
      </c>
      <c r="N178" s="17">
        <f>L178*Data!$D$4*0.001</f>
        <v>114.62339557664033</v>
      </c>
      <c r="O178" s="17">
        <f>1/(L178*Data!$D$5*0.000001)</f>
        <v>52.345334648442126</v>
      </c>
      <c r="P178" s="17">
        <f t="shared" si="20"/>
        <v>62.27806092819821</v>
      </c>
      <c r="Q178" s="17">
        <f t="shared" si="21"/>
        <v>62.47845126902849</v>
      </c>
      <c r="R178" s="17">
        <f t="shared" si="22"/>
        <v>85.40984828038823</v>
      </c>
      <c r="S178" s="17">
        <f>Data!$D$8/TK!Q178</f>
        <v>0.16005518377753308</v>
      </c>
      <c r="T178" s="17">
        <f t="shared" si="23"/>
        <v>-85.40984828038823</v>
      </c>
      <c r="U178" s="17">
        <f t="shared" si="24"/>
        <v>0.8002759188876654</v>
      </c>
      <c r="V178" s="33">
        <f t="shared" si="25"/>
        <v>18.34606864422404</v>
      </c>
      <c r="W178" s="33">
        <f t="shared" si="26"/>
        <v>8.378142157052874</v>
      </c>
      <c r="X178" s="33">
        <f t="shared" si="27"/>
        <v>9.967926487171166</v>
      </c>
      <c r="Y178" s="33">
        <f t="shared" si="29"/>
        <v>9.967926487171166</v>
      </c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</row>
    <row r="179" spans="10:80" ht="12.75">
      <c r="J179" s="17">
        <v>153</v>
      </c>
      <c r="K179" s="17">
        <f>Data!$D$6+J179*(Data!$D$7-Data!$D$6)/200</f>
        <v>1530.235</v>
      </c>
      <c r="L179" s="17">
        <f t="shared" si="28"/>
        <v>9614.750068531954</v>
      </c>
      <c r="M179" s="17">
        <f>Data!$D$3</f>
        <v>5</v>
      </c>
      <c r="N179" s="17">
        <f>L179*Data!$D$4*0.001</f>
        <v>115.37700082238345</v>
      </c>
      <c r="O179" s="17">
        <f>1/(L179*Data!$D$5*0.000001)</f>
        <v>52.00343185585723</v>
      </c>
      <c r="P179" s="17">
        <f t="shared" si="20"/>
        <v>63.37356896652622</v>
      </c>
      <c r="Q179" s="17">
        <f t="shared" si="21"/>
        <v>63.570506082263144</v>
      </c>
      <c r="R179" s="17">
        <f t="shared" si="22"/>
        <v>85.48886562271723</v>
      </c>
      <c r="S179" s="17">
        <f>Data!$D$8/TK!Q179</f>
        <v>0.15730565345916142</v>
      </c>
      <c r="T179" s="17">
        <f t="shared" si="23"/>
        <v>-85.48886562271723</v>
      </c>
      <c r="U179" s="17">
        <f t="shared" si="24"/>
        <v>0.7865282672958072</v>
      </c>
      <c r="V179" s="33">
        <f t="shared" si="25"/>
        <v>18.149454508523235</v>
      </c>
      <c r="W179" s="33">
        <f t="shared" si="26"/>
        <v>8.180433830204594</v>
      </c>
      <c r="X179" s="33">
        <f t="shared" si="27"/>
        <v>9.96902067831864</v>
      </c>
      <c r="Y179" s="33">
        <f t="shared" si="29"/>
        <v>9.96902067831864</v>
      </c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</row>
    <row r="180" spans="10:80" ht="12.75">
      <c r="J180" s="17">
        <v>154</v>
      </c>
      <c r="K180" s="17">
        <f>Data!$D$6+J180*(Data!$D$7-Data!$D$6)/200</f>
        <v>1540.23</v>
      </c>
      <c r="L180" s="17">
        <f t="shared" si="28"/>
        <v>9677.550505677214</v>
      </c>
      <c r="M180" s="17">
        <f>Data!$D$3</f>
        <v>5</v>
      </c>
      <c r="N180" s="17">
        <f>L180*Data!$D$4*0.001</f>
        <v>116.13060606812657</v>
      </c>
      <c r="O180" s="17">
        <f>1/(L180*Data!$D$5*0.000001)</f>
        <v>51.665966476401366</v>
      </c>
      <c r="P180" s="17">
        <f t="shared" si="20"/>
        <v>64.4646395917252</v>
      </c>
      <c r="Q180" s="17">
        <f t="shared" si="21"/>
        <v>64.65825359295613</v>
      </c>
      <c r="R180" s="17">
        <f t="shared" si="22"/>
        <v>85.56490980402512</v>
      </c>
      <c r="S180" s="17">
        <f>Data!$D$8/TK!Q180</f>
        <v>0.15465929628958305</v>
      </c>
      <c r="T180" s="17">
        <f t="shared" si="23"/>
        <v>-85.56490980402512</v>
      </c>
      <c r="U180" s="17">
        <f t="shared" si="24"/>
        <v>0.7732964814479153</v>
      </c>
      <c r="V180" s="33">
        <f t="shared" si="25"/>
        <v>17.960677812179238</v>
      </c>
      <c r="W180" s="33">
        <f t="shared" si="26"/>
        <v>7.990622017361424</v>
      </c>
      <c r="X180" s="33">
        <f t="shared" si="27"/>
        <v>9.970055794817814</v>
      </c>
      <c r="Y180" s="33">
        <f t="shared" si="29"/>
        <v>9.970055794817814</v>
      </c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</row>
    <row r="181" spans="10:80" ht="12.75">
      <c r="J181" s="17">
        <v>155</v>
      </c>
      <c r="K181" s="17">
        <f>Data!$D$6+J181*(Data!$D$7-Data!$D$6)/200</f>
        <v>1550.225</v>
      </c>
      <c r="L181" s="17">
        <f t="shared" si="28"/>
        <v>9740.350942822473</v>
      </c>
      <c r="M181" s="17">
        <f>Data!$D$3</f>
        <v>5</v>
      </c>
      <c r="N181" s="17">
        <f>L181*Data!$D$4*0.001</f>
        <v>116.88421131386968</v>
      </c>
      <c r="O181" s="17">
        <f>1/(L181*Data!$D$5*0.000001)</f>
        <v>51.33285268006107</v>
      </c>
      <c r="P181" s="17">
        <f t="shared" si="20"/>
        <v>65.5513586338086</v>
      </c>
      <c r="Q181" s="17">
        <f t="shared" si="21"/>
        <v>65.74177225127258</v>
      </c>
      <c r="R181" s="17">
        <f t="shared" si="22"/>
        <v>85.63814918321225</v>
      </c>
      <c r="S181" s="17">
        <f>Data!$D$8/TK!Q181</f>
        <v>0.1521102893572576</v>
      </c>
      <c r="T181" s="17">
        <f t="shared" si="23"/>
        <v>-85.63814918321225</v>
      </c>
      <c r="U181" s="17">
        <f t="shared" si="24"/>
        <v>0.7605514467862879</v>
      </c>
      <c r="V181" s="33">
        <f t="shared" si="25"/>
        <v>17.77929120424756</v>
      </c>
      <c r="W181" s="33">
        <f t="shared" si="26"/>
        <v>7.808255074697565</v>
      </c>
      <c r="X181" s="33">
        <f t="shared" si="27"/>
        <v>9.971036129549994</v>
      </c>
      <c r="Y181" s="33">
        <f t="shared" si="29"/>
        <v>9.971036129549994</v>
      </c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</row>
    <row r="182" spans="10:80" ht="12.75">
      <c r="J182" s="17">
        <v>156</v>
      </c>
      <c r="K182" s="17">
        <f>Data!$D$6+J182*(Data!$D$7-Data!$D$6)/200</f>
        <v>1560.22</v>
      </c>
      <c r="L182" s="17">
        <f t="shared" si="28"/>
        <v>9803.151379967734</v>
      </c>
      <c r="M182" s="17">
        <f>Data!$D$3</f>
        <v>5</v>
      </c>
      <c r="N182" s="17">
        <f>L182*Data!$D$4*0.001</f>
        <v>117.63781655961282</v>
      </c>
      <c r="O182" s="17">
        <f>1/(L182*Data!$D$5*0.000001)</f>
        <v>51.004006836181865</v>
      </c>
      <c r="P182" s="17">
        <f t="shared" si="20"/>
        <v>66.63380972343094</v>
      </c>
      <c r="Q182" s="17">
        <f t="shared" si="21"/>
        <v>66.8211388578375</v>
      </c>
      <c r="R182" s="17">
        <f t="shared" si="22"/>
        <v>85.70873960028013</v>
      </c>
      <c r="S182" s="17">
        <f>Data!$D$8/TK!Q182</f>
        <v>0.14965324103911307</v>
      </c>
      <c r="T182" s="17">
        <f t="shared" si="23"/>
        <v>-85.70873960028013</v>
      </c>
      <c r="U182" s="17">
        <f t="shared" si="24"/>
        <v>0.7482662051955653</v>
      </c>
      <c r="V182" s="33">
        <f t="shared" si="25"/>
        <v>17.604880516910704</v>
      </c>
      <c r="W182" s="33">
        <f t="shared" si="26"/>
        <v>7.632914929015695</v>
      </c>
      <c r="X182" s="33">
        <f t="shared" si="27"/>
        <v>9.97196558789501</v>
      </c>
      <c r="Y182" s="33">
        <f t="shared" si="29"/>
        <v>9.97196558789501</v>
      </c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</row>
    <row r="183" spans="10:80" ht="12.75">
      <c r="J183" s="17">
        <v>157</v>
      </c>
      <c r="K183" s="17">
        <f>Data!$D$6+J183*(Data!$D$7-Data!$D$6)/200</f>
        <v>1570.215</v>
      </c>
      <c r="L183" s="17">
        <f t="shared" si="28"/>
        <v>9865.951817112993</v>
      </c>
      <c r="M183" s="17">
        <f>Data!$D$3</f>
        <v>5</v>
      </c>
      <c r="N183" s="17">
        <f>L183*Data!$D$4*0.001</f>
        <v>118.39142180535592</v>
      </c>
      <c r="O183" s="17">
        <f>1/(L183*Data!$D$5*0.000001)</f>
        <v>50.67934744346964</v>
      </c>
      <c r="P183" s="17">
        <f t="shared" si="20"/>
        <v>67.71207436188628</v>
      </c>
      <c r="Q183" s="17">
        <f t="shared" si="21"/>
        <v>67.8964285834654</v>
      </c>
      <c r="R183" s="17">
        <f t="shared" si="22"/>
        <v>85.77682551836895</v>
      </c>
      <c r="S183" s="17">
        <f>Data!$D$8/TK!Q183</f>
        <v>0.14728315183333912</v>
      </c>
      <c r="T183" s="17">
        <f t="shared" si="23"/>
        <v>-85.77682551836895</v>
      </c>
      <c r="U183" s="17">
        <f t="shared" si="24"/>
        <v>0.7364157591666955</v>
      </c>
      <c r="V183" s="33">
        <f t="shared" si="25"/>
        <v>17.437061753523132</v>
      </c>
      <c r="W183" s="33">
        <f t="shared" si="26"/>
        <v>7.464214024331086</v>
      </c>
      <c r="X183" s="33">
        <f t="shared" si="27"/>
        <v>9.972847729192047</v>
      </c>
      <c r="Y183" s="33">
        <f t="shared" si="29"/>
        <v>9.972847729192047</v>
      </c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</row>
    <row r="184" spans="10:80" ht="12.75">
      <c r="J184" s="17">
        <v>158</v>
      </c>
      <c r="K184" s="17">
        <f>Data!$D$6+J184*(Data!$D$7-Data!$D$6)/200</f>
        <v>1580.21</v>
      </c>
      <c r="L184" s="17">
        <f t="shared" si="28"/>
        <v>9928.752254258254</v>
      </c>
      <c r="M184" s="17">
        <f>Data!$D$3</f>
        <v>5</v>
      </c>
      <c r="N184" s="17">
        <f>L184*Data!$D$4*0.001</f>
        <v>119.14502705109905</v>
      </c>
      <c r="O184" s="17">
        <f>1/(L184*Data!$D$5*0.000001)</f>
        <v>50.358795062648426</v>
      </c>
      <c r="P184" s="17">
        <f t="shared" si="20"/>
        <v>68.78623198845062</v>
      </c>
      <c r="Q184" s="17">
        <f t="shared" si="21"/>
        <v>68.96771499164626</v>
      </c>
      <c r="R184" s="17">
        <f t="shared" si="22"/>
        <v>85.84254104314165</v>
      </c>
      <c r="S184" s="17">
        <f>Data!$D$8/TK!Q184</f>
        <v>0.14499537937731086</v>
      </c>
      <c r="T184" s="17">
        <f t="shared" si="23"/>
        <v>-85.84254104314165</v>
      </c>
      <c r="U184" s="17">
        <f t="shared" si="24"/>
        <v>0.7249768968865543</v>
      </c>
      <c r="V184" s="33">
        <f t="shared" si="25"/>
        <v>17.27547839819407</v>
      </c>
      <c r="W184" s="33">
        <f t="shared" si="26"/>
        <v>7.301792595092957</v>
      </c>
      <c r="X184" s="33">
        <f t="shared" si="27"/>
        <v>9.973685803101114</v>
      </c>
      <c r="Y184" s="33">
        <f t="shared" si="29"/>
        <v>9.973685803101114</v>
      </c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</row>
    <row r="185" spans="10:80" ht="12.75">
      <c r="J185" s="17">
        <v>159</v>
      </c>
      <c r="K185" s="17">
        <f>Data!$D$6+J185*(Data!$D$7-Data!$D$6)/200</f>
        <v>1590.205</v>
      </c>
      <c r="L185" s="17">
        <f t="shared" si="28"/>
        <v>9991.552691403513</v>
      </c>
      <c r="M185" s="17">
        <f>Data!$D$3</f>
        <v>5</v>
      </c>
      <c r="N185" s="17">
        <f>L185*Data!$D$4*0.001</f>
        <v>119.89863229684215</v>
      </c>
      <c r="O185" s="17">
        <f>1/(L185*Data!$D$5*0.000001)</f>
        <v>50.04227225165793</v>
      </c>
      <c r="P185" s="17">
        <f t="shared" si="20"/>
        <v>69.85636004518423</v>
      </c>
      <c r="Q185" s="17">
        <f t="shared" si="21"/>
        <v>70.03507006323626</v>
      </c>
      <c r="R185" s="17">
        <f t="shared" si="22"/>
        <v>85.90601083459495</v>
      </c>
      <c r="S185" s="17">
        <f>Data!$D$8/TK!Q185</f>
        <v>0.14278560713897726</v>
      </c>
      <c r="T185" s="17">
        <f t="shared" si="23"/>
        <v>-85.90601083459495</v>
      </c>
      <c r="U185" s="17">
        <f t="shared" si="24"/>
        <v>0.7139280356948863</v>
      </c>
      <c r="V185" s="33">
        <f t="shared" si="25"/>
        <v>17.119799007637592</v>
      </c>
      <c r="W185" s="33">
        <f t="shared" si="26"/>
        <v>7.145316226066972</v>
      </c>
      <c r="X185" s="33">
        <f t="shared" si="27"/>
        <v>9.974482781570622</v>
      </c>
      <c r="Y185" s="33">
        <f t="shared" si="29"/>
        <v>9.974482781570622</v>
      </c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</row>
    <row r="186" spans="10:80" ht="12.75">
      <c r="J186" s="17">
        <v>160</v>
      </c>
      <c r="K186" s="17">
        <f>Data!$D$6+J186*(Data!$D$7-Data!$D$6)/200</f>
        <v>1600.2</v>
      </c>
      <c r="L186" s="17">
        <f t="shared" si="28"/>
        <v>10054.353128548773</v>
      </c>
      <c r="M186" s="17">
        <f>Data!$D$3</f>
        <v>5</v>
      </c>
      <c r="N186" s="17">
        <f>L186*Data!$D$4*0.001</f>
        <v>120.65223754258528</v>
      </c>
      <c r="O186" s="17">
        <f>1/(L186*Data!$D$5*0.000001)</f>
        <v>49.72970350327939</v>
      </c>
      <c r="P186" s="17">
        <f t="shared" si="20"/>
        <v>70.9225340393059</v>
      </c>
      <c r="Q186" s="17">
        <f t="shared" si="21"/>
        <v>71.09856422289063</v>
      </c>
      <c r="R186" s="17">
        <f t="shared" si="22"/>
        <v>85.96735092429836</v>
      </c>
      <c r="S186" s="17">
        <f>Data!$D$8/TK!Q186</f>
        <v>0.14064981634017917</v>
      </c>
      <c r="T186" s="17">
        <f t="shared" si="23"/>
        <v>-85.96735092429836</v>
      </c>
      <c r="U186" s="17">
        <f t="shared" si="24"/>
        <v>0.7032490817008958</v>
      </c>
      <c r="V186" s="33">
        <f t="shared" si="25"/>
        <v>16.96971505139629</v>
      </c>
      <c r="W186" s="33">
        <f t="shared" si="26"/>
        <v>6.994473664387811</v>
      </c>
      <c r="X186" s="33">
        <f t="shared" si="27"/>
        <v>9.975241387008477</v>
      </c>
      <c r="Y186" s="33">
        <f t="shared" si="29"/>
        <v>9.975241387008477</v>
      </c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</row>
    <row r="187" spans="10:80" ht="12.75">
      <c r="J187" s="17">
        <v>161</v>
      </c>
      <c r="K187" s="17">
        <f>Data!$D$6+J187*(Data!$D$7-Data!$D$6)/200</f>
        <v>1610.195</v>
      </c>
      <c r="L187" s="17">
        <f t="shared" si="28"/>
        <v>10117.153565694034</v>
      </c>
      <c r="M187" s="17">
        <f>Data!$D$3</f>
        <v>5</v>
      </c>
      <c r="N187" s="17">
        <f>L187*Data!$D$4*0.001</f>
        <v>121.40584278832841</v>
      </c>
      <c r="O187" s="17">
        <f>1/(L187*Data!$D$5*0.000001)</f>
        <v>49.42101518508483</v>
      </c>
      <c r="P187" s="17">
        <f t="shared" si="20"/>
        <v>71.98482760324359</v>
      </c>
      <c r="Q187" s="17">
        <f t="shared" si="21"/>
        <v>72.15826636684601</v>
      </c>
      <c r="R187" s="17">
        <f t="shared" si="22"/>
        <v>86.02666944929844</v>
      </c>
      <c r="S187" s="17">
        <f>Data!$D$8/TK!Q187</f>
        <v>0.13858426072989222</v>
      </c>
      <c r="T187" s="17">
        <f t="shared" si="23"/>
        <v>-86.02666944929844</v>
      </c>
      <c r="U187" s="17">
        <f t="shared" si="24"/>
        <v>0.692921303649461</v>
      </c>
      <c r="V187" s="33">
        <f t="shared" si="25"/>
        <v>16.824938971110008</v>
      </c>
      <c r="W187" s="33">
        <f t="shared" si="26"/>
        <v>6.848974853945759</v>
      </c>
      <c r="X187" s="33">
        <f t="shared" si="27"/>
        <v>9.97596411716425</v>
      </c>
      <c r="Y187" s="33">
        <f t="shared" si="29"/>
        <v>9.97596411716425</v>
      </c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</row>
    <row r="188" spans="10:80" ht="12.75">
      <c r="J188" s="17">
        <v>162</v>
      </c>
      <c r="K188" s="17">
        <f>Data!$D$6+J188*(Data!$D$7-Data!$D$6)/200</f>
        <v>1620.19</v>
      </c>
      <c r="L188" s="17">
        <f t="shared" si="28"/>
        <v>10179.954002839295</v>
      </c>
      <c r="M188" s="17">
        <f>Data!$D$3</f>
        <v>5</v>
      </c>
      <c r="N188" s="17">
        <f>L188*Data!$D$4*0.001</f>
        <v>122.15944803407154</v>
      </c>
      <c r="O188" s="17">
        <f>1/(L188*Data!$D$5*0.000001)</f>
        <v>49.116135481608744</v>
      </c>
      <c r="P188" s="17">
        <f t="shared" si="20"/>
        <v>73.0433125524628</v>
      </c>
      <c r="Q188" s="17">
        <f t="shared" si="21"/>
        <v>73.21424389172348</v>
      </c>
      <c r="R188" s="17">
        <f t="shared" si="22"/>
        <v>86.08406731242663</v>
      </c>
      <c r="S188" s="17">
        <f>Data!$D$8/TK!Q188</f>
        <v>0.13658544387604407</v>
      </c>
      <c r="T188" s="17">
        <f t="shared" si="23"/>
        <v>-86.08406731242663</v>
      </c>
      <c r="U188" s="17">
        <f t="shared" si="24"/>
        <v>0.6829272193802204</v>
      </c>
      <c r="V188" s="33">
        <f t="shared" si="25"/>
        <v>16.685202433386202</v>
      </c>
      <c r="W188" s="33">
        <f t="shared" si="26"/>
        <v>6.708549166231448</v>
      </c>
      <c r="X188" s="33">
        <f t="shared" si="27"/>
        <v>9.976653267154754</v>
      </c>
      <c r="Y188" s="33">
        <f t="shared" si="29"/>
        <v>9.976653267154754</v>
      </c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</row>
    <row r="189" spans="10:80" ht="12.75">
      <c r="J189" s="17">
        <v>163</v>
      </c>
      <c r="K189" s="17">
        <f>Data!$D$6+J189*(Data!$D$7-Data!$D$6)/200</f>
        <v>1630.185</v>
      </c>
      <c r="L189" s="17">
        <f t="shared" si="28"/>
        <v>10242.754439984554</v>
      </c>
      <c r="M189" s="17">
        <f>Data!$D$3</f>
        <v>5</v>
      </c>
      <c r="N189" s="17">
        <f>L189*Data!$D$4*0.001</f>
        <v>122.91305327981465</v>
      </c>
      <c r="O189" s="17">
        <f>1/(L189*Data!$D$5*0.000001)</f>
        <v>48.81499433864725</v>
      </c>
      <c r="P189" s="17">
        <f t="shared" si="20"/>
        <v>74.0980589411674</v>
      </c>
      <c r="Q189" s="17">
        <f t="shared" si="21"/>
        <v>74.26656272407332</v>
      </c>
      <c r="R189" s="17">
        <f t="shared" si="22"/>
        <v>86.1396387774716</v>
      </c>
      <c r="S189" s="17">
        <f>Data!$D$8/TK!Q189</f>
        <v>0.13465009868779781</v>
      </c>
      <c r="T189" s="17">
        <f t="shared" si="23"/>
        <v>-86.1396387774716</v>
      </c>
      <c r="U189" s="17">
        <f t="shared" si="24"/>
        <v>0.6732504934389891</v>
      </c>
      <c r="V189" s="33">
        <f t="shared" si="25"/>
        <v>16.550254754145595</v>
      </c>
      <c r="W189" s="33">
        <f t="shared" si="26"/>
        <v>6.572943805143145</v>
      </c>
      <c r="X189" s="33">
        <f t="shared" si="27"/>
        <v>9.977310949002451</v>
      </c>
      <c r="Y189" s="33">
        <f t="shared" si="29"/>
        <v>9.977310949002451</v>
      </c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</row>
    <row r="190" spans="10:80" ht="12.75">
      <c r="J190" s="17">
        <v>164</v>
      </c>
      <c r="K190" s="17">
        <f>Data!$D$6+J190*(Data!$D$7-Data!$D$6)/200</f>
        <v>1640.18</v>
      </c>
      <c r="L190" s="17">
        <f t="shared" si="28"/>
        <v>10305.554877129814</v>
      </c>
      <c r="M190" s="17">
        <f>Data!$D$3</f>
        <v>5</v>
      </c>
      <c r="N190" s="17">
        <f>L190*Data!$D$4*0.001</f>
        <v>123.66665852555778</v>
      </c>
      <c r="O190" s="17">
        <f>1/(L190*Data!$D$5*0.000001)</f>
        <v>48.51752340959386</v>
      </c>
      <c r="P190" s="17">
        <f t="shared" si="20"/>
        <v>75.14913511596392</v>
      </c>
      <c r="Q190" s="17">
        <f t="shared" si="21"/>
        <v>75.31528735042707</v>
      </c>
      <c r="R190" s="17">
        <f t="shared" si="22"/>
        <v>86.19347200658369</v>
      </c>
      <c r="S190" s="17">
        <f>Data!$D$8/TK!Q190</f>
        <v>0.13277516891719454</v>
      </c>
      <c r="T190" s="17">
        <f t="shared" si="23"/>
        <v>-86.19347200658369</v>
      </c>
      <c r="U190" s="17">
        <f t="shared" si="24"/>
        <v>0.6638758445859727</v>
      </c>
      <c r="V190" s="33">
        <f t="shared" si="25"/>
        <v>16.41986147515595</v>
      </c>
      <c r="W190" s="33">
        <f t="shared" si="26"/>
        <v>6.441922366152766</v>
      </c>
      <c r="X190" s="33">
        <f t="shared" si="27"/>
        <v>9.977939109003184</v>
      </c>
      <c r="Y190" s="33">
        <f t="shared" si="29"/>
        <v>9.977939109003184</v>
      </c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</row>
    <row r="191" spans="10:80" ht="12.75">
      <c r="J191" s="17">
        <v>165</v>
      </c>
      <c r="K191" s="17">
        <f>Data!$D$6+J191*(Data!$D$7-Data!$D$6)/200</f>
        <v>1650.175</v>
      </c>
      <c r="L191" s="17">
        <f t="shared" si="28"/>
        <v>10368.355314275073</v>
      </c>
      <c r="M191" s="17">
        <f>Data!$D$3</f>
        <v>5</v>
      </c>
      <c r="N191" s="17">
        <f>L191*Data!$D$4*0.001</f>
        <v>124.42026377130088</v>
      </c>
      <c r="O191" s="17">
        <f>1/(L191*Data!$D$5*0.000001)</f>
        <v>48.22365600372547</v>
      </c>
      <c r="P191" s="17">
        <f aca="true" t="shared" si="30" ref="P191:P226">N191-O191</f>
        <v>76.19660776757541</v>
      </c>
      <c r="Q191" s="17">
        <f aca="true" t="shared" si="31" ref="Q191:Q226">SQRT(M191^2+P191^2)</f>
        <v>76.36048084765925</v>
      </c>
      <c r="R191" s="17">
        <f aca="true" t="shared" si="32" ref="R191:R226">(180/PI())*ATAN2(M191,P191)</f>
        <v>86.24564954634326</v>
      </c>
      <c r="S191" s="17">
        <f>Data!$D$8/TK!Q191</f>
        <v>0.13095779242079694</v>
      </c>
      <c r="T191" s="17">
        <f aca="true" t="shared" si="33" ref="T191:T226">-R191</f>
        <v>-86.24564954634326</v>
      </c>
      <c r="U191" s="17">
        <f aca="true" t="shared" si="34" ref="U191:U226">M191*S191</f>
        <v>0.6547889621039847</v>
      </c>
      <c r="V191" s="33">
        <f aca="true" t="shared" si="35" ref="V191:V226">N191*S191</f>
        <v>16.293803075902822</v>
      </c>
      <c r="W191" s="33">
        <f aca="true" t="shared" si="36" ref="W191:W226">O191*S191</f>
        <v>6.315263532707799</v>
      </c>
      <c r="X191" s="33">
        <f aca="true" t="shared" si="37" ref="X191:X226">V191-W191</f>
        <v>9.978539543195023</v>
      </c>
      <c r="Y191" s="33">
        <f t="shared" si="29"/>
        <v>9.978539543195023</v>
      </c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</row>
    <row r="192" spans="10:80" ht="12.75">
      <c r="J192" s="17">
        <v>166</v>
      </c>
      <c r="K192" s="17">
        <f>Data!$D$6+J192*(Data!$D$7-Data!$D$6)/200</f>
        <v>1660.17</v>
      </c>
      <c r="L192" s="17">
        <f t="shared" si="28"/>
        <v>10431.155751420334</v>
      </c>
      <c r="M192" s="17">
        <f>Data!$D$3</f>
        <v>5</v>
      </c>
      <c r="N192" s="17">
        <f>L192*Data!$D$4*0.001</f>
        <v>125.17386901704401</v>
      </c>
      <c r="O192" s="17">
        <f>1/(L192*Data!$D$5*0.000001)</f>
        <v>47.933327036356324</v>
      </c>
      <c r="P192" s="17">
        <f t="shared" si="30"/>
        <v>77.24054198068768</v>
      </c>
      <c r="Q192" s="17">
        <f t="shared" si="31"/>
        <v>77.40220491349311</v>
      </c>
      <c r="R192" s="17">
        <f t="shared" si="32"/>
        <v>86.29624876811953</v>
      </c>
      <c r="S192" s="17">
        <f>Data!$D$8/TK!Q192</f>
        <v>0.12919528598928523</v>
      </c>
      <c r="T192" s="17">
        <f t="shared" si="33"/>
        <v>-86.29624876811953</v>
      </c>
      <c r="U192" s="17">
        <f t="shared" si="34"/>
        <v>0.6459764299464261</v>
      </c>
      <c r="V192" s="33">
        <f t="shared" si="35"/>
        <v>16.17187380604233</v>
      </c>
      <c r="W192" s="33">
        <f t="shared" si="36"/>
        <v>6.192759894879993</v>
      </c>
      <c r="X192" s="33">
        <f t="shared" si="37"/>
        <v>9.979113911162338</v>
      </c>
      <c r="Y192" s="33">
        <f t="shared" si="29"/>
        <v>9.979113911162338</v>
      </c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</row>
    <row r="193" spans="10:80" ht="12.75">
      <c r="J193" s="17">
        <v>167</v>
      </c>
      <c r="K193" s="17">
        <f>Data!$D$6+J193*(Data!$D$7-Data!$D$6)/200</f>
        <v>1670.165</v>
      </c>
      <c r="L193" s="17">
        <f t="shared" si="28"/>
        <v>10493.956188565593</v>
      </c>
      <c r="M193" s="17">
        <f>Data!$D$3</f>
        <v>5</v>
      </c>
      <c r="N193" s="17">
        <f>L193*Data!$D$4*0.001</f>
        <v>125.92747426278711</v>
      </c>
      <c r="O193" s="17">
        <f>1/(L193*Data!$D$5*0.000001)</f>
        <v>47.646472980781944</v>
      </c>
      <c r="P193" s="17">
        <f t="shared" si="30"/>
        <v>78.28100128200518</v>
      </c>
      <c r="Q193" s="17">
        <f t="shared" si="31"/>
        <v>78.44051989701047</v>
      </c>
      <c r="R193" s="17">
        <f t="shared" si="32"/>
        <v>86.34534226765362</v>
      </c>
      <c r="S193" s="17">
        <f>Data!$D$8/TK!Q193</f>
        <v>0.12748513157650707</v>
      </c>
      <c r="T193" s="17">
        <f t="shared" si="33"/>
        <v>-86.34534226765362</v>
      </c>
      <c r="U193" s="17">
        <f t="shared" si="34"/>
        <v>0.6374256578825354</v>
      </c>
      <c r="V193" s="33">
        <f t="shared" si="35"/>
        <v>16.053880625488624</v>
      </c>
      <c r="W193" s="33">
        <f t="shared" si="36"/>
        <v>6.074216877111475</v>
      </c>
      <c r="X193" s="33">
        <f t="shared" si="37"/>
        <v>9.979663748377149</v>
      </c>
      <c r="Y193" s="33">
        <f t="shared" si="29"/>
        <v>9.979663748377149</v>
      </c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</row>
    <row r="194" spans="10:80" ht="12.75">
      <c r="J194" s="17">
        <v>168</v>
      </c>
      <c r="K194" s="17">
        <f>Data!$D$6+J194*(Data!$D$7-Data!$D$6)/200</f>
        <v>1680.16</v>
      </c>
      <c r="L194" s="17">
        <f t="shared" si="28"/>
        <v>10556.756625710854</v>
      </c>
      <c r="M194" s="17">
        <f>Data!$D$3</f>
        <v>5</v>
      </c>
      <c r="N194" s="17">
        <f>L194*Data!$D$4*0.001</f>
        <v>126.68107950853025</v>
      </c>
      <c r="O194" s="17">
        <f>1/(L194*Data!$D$5*0.000001)</f>
        <v>47.36303182193819</v>
      </c>
      <c r="P194" s="17">
        <f t="shared" si="30"/>
        <v>79.31804768659205</v>
      </c>
      <c r="Q194" s="17">
        <f t="shared" si="31"/>
        <v>79.47548482904959</v>
      </c>
      <c r="R194" s="17">
        <f t="shared" si="32"/>
        <v>86.39299822820013</v>
      </c>
      <c r="S194" s="17">
        <f>Data!$D$8/TK!Q194</f>
        <v>0.12582496377983513</v>
      </c>
      <c r="T194" s="17">
        <f t="shared" si="33"/>
        <v>-86.39299822820013</v>
      </c>
      <c r="U194" s="17">
        <f t="shared" si="34"/>
        <v>0.6291248188991756</v>
      </c>
      <c r="V194" s="33">
        <f t="shared" si="35"/>
        <v>15.939642240751231</v>
      </c>
      <c r="W194" s="33">
        <f t="shared" si="36"/>
        <v>5.959451763498552</v>
      </c>
      <c r="X194" s="33">
        <f t="shared" si="37"/>
        <v>9.98019047725268</v>
      </c>
      <c r="Y194" s="33">
        <f t="shared" si="29"/>
        <v>9.98019047725268</v>
      </c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</row>
    <row r="195" spans="10:80" ht="12.75">
      <c r="J195" s="17">
        <v>169</v>
      </c>
      <c r="K195" s="17">
        <f>Data!$D$6+J195*(Data!$D$7-Data!$D$6)/200</f>
        <v>1690.155</v>
      </c>
      <c r="L195" s="17">
        <f t="shared" si="28"/>
        <v>10619.557062856113</v>
      </c>
      <c r="M195" s="17">
        <f>Data!$D$3</f>
        <v>5</v>
      </c>
      <c r="N195" s="17">
        <f>L195*Data!$D$4*0.001</f>
        <v>127.43468475427336</v>
      </c>
      <c r="O195" s="17">
        <f>1/(L195*Data!$D$5*0.000001)</f>
        <v>47.08294301170465</v>
      </c>
      <c r="P195" s="17">
        <f t="shared" si="30"/>
        <v>80.35174174256872</v>
      </c>
      <c r="Q195" s="17">
        <f t="shared" si="31"/>
        <v>80.50715745239339</v>
      </c>
      <c r="R195" s="17">
        <f t="shared" si="32"/>
        <v>86.43928075104351</v>
      </c>
      <c r="S195" s="17">
        <f>Data!$D$8/TK!Q195</f>
        <v>0.12421255844132044</v>
      </c>
      <c r="T195" s="17">
        <f t="shared" si="33"/>
        <v>-86.43928075104351</v>
      </c>
      <c r="U195" s="17">
        <f t="shared" si="34"/>
        <v>0.6210627922066022</v>
      </c>
      <c r="V195" s="33">
        <f t="shared" si="35"/>
        <v>15.828988227491427</v>
      </c>
      <c r="W195" s="33">
        <f t="shared" si="36"/>
        <v>5.848292810430723</v>
      </c>
      <c r="X195" s="33">
        <f t="shared" si="37"/>
        <v>9.980695417060705</v>
      </c>
      <c r="Y195" s="33">
        <f t="shared" si="29"/>
        <v>9.980695417060705</v>
      </c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</row>
    <row r="196" spans="10:80" ht="12.75">
      <c r="J196" s="17">
        <v>170</v>
      </c>
      <c r="K196" s="17">
        <f>Data!$D$6+J196*(Data!$D$7-Data!$D$6)/200</f>
        <v>1700.15</v>
      </c>
      <c r="L196" s="17">
        <f t="shared" si="28"/>
        <v>10682.357500001373</v>
      </c>
      <c r="M196" s="17">
        <f>Data!$D$3</f>
        <v>5</v>
      </c>
      <c r="N196" s="17">
        <f>L196*Data!$D$4*0.001</f>
        <v>128.18829000001648</v>
      </c>
      <c r="O196" s="17">
        <f>1/(L196*Data!$D$5*0.000001)</f>
        <v>46.80614742578459</v>
      </c>
      <c r="P196" s="17">
        <f t="shared" si="30"/>
        <v>81.38214257423189</v>
      </c>
      <c r="Q196" s="17">
        <f t="shared" si="31"/>
        <v>81.53559425166783</v>
      </c>
      <c r="R196" s="17">
        <f t="shared" si="32"/>
        <v>86.4842501567565</v>
      </c>
      <c r="S196" s="17">
        <f>Data!$D$8/TK!Q196</f>
        <v>0.12264582225443764</v>
      </c>
      <c r="T196" s="17">
        <f t="shared" si="33"/>
        <v>-86.4842501567565</v>
      </c>
      <c r="U196" s="17">
        <f t="shared" si="34"/>
        <v>0.6132291112721882</v>
      </c>
      <c r="V196" s="33">
        <f t="shared" si="35"/>
        <v>15.721758230442328</v>
      </c>
      <c r="W196" s="33">
        <f t="shared" si="36"/>
        <v>5.74057843759778</v>
      </c>
      <c r="X196" s="33">
        <f t="shared" si="37"/>
        <v>9.981179792844546</v>
      </c>
      <c r="Y196" s="33">
        <f t="shared" si="29"/>
        <v>9.981179792844546</v>
      </c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</row>
    <row r="197" spans="10:80" ht="12.75">
      <c r="J197" s="17">
        <v>171</v>
      </c>
      <c r="K197" s="17">
        <f>Data!$D$6+J197*(Data!$D$7-Data!$D$6)/200</f>
        <v>1710.145</v>
      </c>
      <c r="L197" s="17">
        <f t="shared" si="28"/>
        <v>10745.157937146634</v>
      </c>
      <c r="M197" s="17">
        <f>Data!$D$3</f>
        <v>5</v>
      </c>
      <c r="N197" s="17">
        <f>L197*Data!$D$4*0.001</f>
        <v>128.9418952457596</v>
      </c>
      <c r="O197" s="17">
        <f>1/(L197*Data!$D$5*0.000001)</f>
        <v>46.53258732209706</v>
      </c>
      <c r="P197" s="17">
        <f t="shared" si="30"/>
        <v>82.40930792366255</v>
      </c>
      <c r="Q197" s="17">
        <f t="shared" si="31"/>
        <v>82.56085048288342</v>
      </c>
      <c r="R197" s="17">
        <f t="shared" si="32"/>
        <v>86.52796326017561</v>
      </c>
      <c r="S197" s="17">
        <f>Data!$D$8/TK!Q197</f>
        <v>0.12112278327454012</v>
      </c>
      <c r="T197" s="17">
        <f t="shared" si="33"/>
        <v>-86.52796326017561</v>
      </c>
      <c r="U197" s="17">
        <f t="shared" si="34"/>
        <v>0.6056139163727006</v>
      </c>
      <c r="V197" s="33">
        <f t="shared" si="35"/>
        <v>15.617801232860597</v>
      </c>
      <c r="W197" s="33">
        <f t="shared" si="36"/>
        <v>5.636156489417975</v>
      </c>
      <c r="X197" s="33">
        <f t="shared" si="37"/>
        <v>9.981644743442622</v>
      </c>
      <c r="Y197" s="33">
        <f t="shared" si="29"/>
        <v>9.981644743442622</v>
      </c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</row>
    <row r="198" spans="10:80" ht="12.75">
      <c r="J198" s="17">
        <v>172</v>
      </c>
      <c r="K198" s="17">
        <f>Data!$D$6+J198*(Data!$D$7-Data!$D$6)/200</f>
        <v>1720.14</v>
      </c>
      <c r="L198" s="17">
        <f t="shared" si="28"/>
        <v>10807.958374291895</v>
      </c>
      <c r="M198" s="17">
        <f>Data!$D$3</f>
        <v>5</v>
      </c>
      <c r="N198" s="17">
        <f>L198*Data!$D$4*0.001</f>
        <v>129.69550049150274</v>
      </c>
      <c r="O198" s="17">
        <f>1/(L198*Data!$D$5*0.000001)</f>
        <v>46.262206300619525</v>
      </c>
      <c r="P198" s="17">
        <f t="shared" si="30"/>
        <v>83.43329419088322</v>
      </c>
      <c r="Q198" s="17">
        <f t="shared" si="31"/>
        <v>83.58298020256557</v>
      </c>
      <c r="R198" s="17">
        <f t="shared" si="32"/>
        <v>86.57047362172901</v>
      </c>
      <c r="S198" s="17">
        <f>Data!$D$8/TK!Q198</f>
        <v>0.11964158224275726</v>
      </c>
      <c r="T198" s="17">
        <f t="shared" si="33"/>
        <v>-86.57047362172901</v>
      </c>
      <c r="U198" s="17">
        <f t="shared" si="34"/>
        <v>0.5982079112137862</v>
      </c>
      <c r="V198" s="33">
        <f t="shared" si="35"/>
        <v>15.51697488856969</v>
      </c>
      <c r="W198" s="33">
        <f t="shared" si="36"/>
        <v>5.534883559846974</v>
      </c>
      <c r="X198" s="33">
        <f t="shared" si="37"/>
        <v>9.982091328722717</v>
      </c>
      <c r="Y198" s="33">
        <f t="shared" si="29"/>
        <v>9.982091328722717</v>
      </c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</row>
    <row r="199" spans="10:80" ht="12.75">
      <c r="J199" s="17">
        <v>173</v>
      </c>
      <c r="K199" s="17">
        <f>Data!$D$6+J199*(Data!$D$7-Data!$D$6)/200</f>
        <v>1730.135</v>
      </c>
      <c r="L199" s="17">
        <f t="shared" si="28"/>
        <v>10870.758811437154</v>
      </c>
      <c r="M199" s="17">
        <f>Data!$D$3</f>
        <v>5</v>
      </c>
      <c r="N199" s="17">
        <f>L199*Data!$D$4*0.001</f>
        <v>130.44910573724584</v>
      </c>
      <c r="O199" s="17">
        <f>1/(L199*Data!$D$5*0.000001)</f>
        <v>45.99494926462251</v>
      </c>
      <c r="P199" s="17">
        <f t="shared" si="30"/>
        <v>84.45415647262334</v>
      </c>
      <c r="Q199" s="17">
        <f t="shared" si="31"/>
        <v>84.60203629642933</v>
      </c>
      <c r="R199" s="17">
        <f t="shared" si="32"/>
        <v>86.61183177745457</v>
      </c>
      <c r="S199" s="17">
        <f>Data!$D$8/TK!Q199</f>
        <v>0.11820046464321397</v>
      </c>
      <c r="T199" s="17">
        <f t="shared" si="33"/>
        <v>-86.61183177745457</v>
      </c>
      <c r="U199" s="17">
        <f t="shared" si="34"/>
        <v>0.5910023232160698</v>
      </c>
      <c r="V199" s="33">
        <f t="shared" si="35"/>
        <v>15.419144910434209</v>
      </c>
      <c r="W199" s="33">
        <f t="shared" si="36"/>
        <v>5.436624374319434</v>
      </c>
      <c r="X199" s="33">
        <f t="shared" si="37"/>
        <v>9.982520536114775</v>
      </c>
      <c r="Y199" s="33">
        <f t="shared" si="29"/>
        <v>9.982520536114775</v>
      </c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</row>
    <row r="200" spans="10:80" ht="12.75">
      <c r="J200" s="17">
        <v>174</v>
      </c>
      <c r="K200" s="17">
        <f>Data!$D$6+J200*(Data!$D$7-Data!$D$6)/200</f>
        <v>1740.13</v>
      </c>
      <c r="L200" s="17">
        <f t="shared" si="28"/>
        <v>10933.559248582415</v>
      </c>
      <c r="M200" s="17">
        <f>Data!$D$3</f>
        <v>5</v>
      </c>
      <c r="N200" s="17">
        <f>L200*Data!$D$4*0.001</f>
        <v>131.20271098298898</v>
      </c>
      <c r="O200" s="17">
        <f>1/(L200*Data!$D$5*0.000001)</f>
        <v>45.73076238324014</v>
      </c>
      <c r="P200" s="17">
        <f t="shared" si="30"/>
        <v>85.47194859974883</v>
      </c>
      <c r="Q200" s="17">
        <f t="shared" si="31"/>
        <v>85.61807050756344</v>
      </c>
      <c r="R200" s="17">
        <f t="shared" si="32"/>
        <v>86.65208544978506</v>
      </c>
      <c r="S200" s="17">
        <f>Data!$D$8/TK!Q200</f>
        <v>0.11679777342233619</v>
      </c>
      <c r="T200" s="17">
        <f t="shared" si="33"/>
        <v>-86.65208544978506</v>
      </c>
      <c r="U200" s="17">
        <f t="shared" si="34"/>
        <v>0.583988867111681</v>
      </c>
      <c r="V200" s="33">
        <f t="shared" si="35"/>
        <v>15.324184509787406</v>
      </c>
      <c r="W200" s="33">
        <f t="shared" si="36"/>
        <v>5.341251223268377</v>
      </c>
      <c r="X200" s="33">
        <f t="shared" si="37"/>
        <v>9.982933286519028</v>
      </c>
      <c r="Y200" s="33">
        <f t="shared" si="29"/>
        <v>9.982933286519028</v>
      </c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</row>
    <row r="201" spans="10:80" ht="12.75">
      <c r="J201" s="17">
        <v>175</v>
      </c>
      <c r="K201" s="17">
        <f>Data!$D$6+J201*(Data!$D$7-Data!$D$6)/200</f>
        <v>1750.125</v>
      </c>
      <c r="L201" s="17">
        <f t="shared" si="28"/>
        <v>10996.359685727673</v>
      </c>
      <c r="M201" s="17">
        <f>Data!$D$3</f>
        <v>5</v>
      </c>
      <c r="N201" s="17">
        <f>L201*Data!$D$4*0.001</f>
        <v>131.95631622873208</v>
      </c>
      <c r="O201" s="17">
        <f>1/(L201*Data!$D$5*0.000001)</f>
        <v>45.46959305532329</v>
      </c>
      <c r="P201" s="17">
        <f t="shared" si="30"/>
        <v>86.48672317340879</v>
      </c>
      <c r="Q201" s="17">
        <f t="shared" si="31"/>
        <v>86.63113346409503</v>
      </c>
      <c r="R201" s="17">
        <f t="shared" si="32"/>
        <v>86.69127974095015</v>
      </c>
      <c r="S201" s="17">
        <f>Data!$D$8/TK!Q201</f>
        <v>0.11543194230679875</v>
      </c>
      <c r="T201" s="17">
        <f t="shared" si="33"/>
        <v>-86.69127974095015</v>
      </c>
      <c r="U201" s="17">
        <f t="shared" si="34"/>
        <v>0.5771597115339937</v>
      </c>
      <c r="V201" s="33">
        <f t="shared" si="35"/>
        <v>15.231973881932692</v>
      </c>
      <c r="W201" s="33">
        <f t="shared" si="36"/>
        <v>5.248643442275695</v>
      </c>
      <c r="X201" s="33">
        <f t="shared" si="37"/>
        <v>9.983330439656998</v>
      </c>
      <c r="Y201" s="33">
        <f t="shared" si="29"/>
        <v>9.983330439656998</v>
      </c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</row>
    <row r="202" spans="10:80" ht="12.75">
      <c r="J202" s="17">
        <v>176</v>
      </c>
      <c r="K202" s="17">
        <f>Data!$D$6+J202*(Data!$D$7-Data!$D$6)/200</f>
        <v>1760.12</v>
      </c>
      <c r="L202" s="17">
        <f t="shared" si="28"/>
        <v>11059.160122872932</v>
      </c>
      <c r="M202" s="17">
        <f>Data!$D$3</f>
        <v>5</v>
      </c>
      <c r="N202" s="17">
        <f>L202*Data!$D$4*0.001</f>
        <v>132.70992147447518</v>
      </c>
      <c r="O202" s="17">
        <f>1/(L202*Data!$D$5*0.000001)</f>
        <v>45.21138987452428</v>
      </c>
      <c r="P202" s="17">
        <f t="shared" si="30"/>
        <v>87.4985315999509</v>
      </c>
      <c r="Q202" s="17">
        <f t="shared" si="31"/>
        <v>87.64127470631406</v>
      </c>
      <c r="R202" s="17">
        <f t="shared" si="32"/>
        <v>86.72945731064377</v>
      </c>
      <c r="S202" s="17">
        <f>Data!$D$8/TK!Q202</f>
        <v>0.11410148966351759</v>
      </c>
      <c r="T202" s="17">
        <f t="shared" si="33"/>
        <v>-86.72945731064377</v>
      </c>
      <c r="U202" s="17">
        <f t="shared" si="34"/>
        <v>0.5705074483175879</v>
      </c>
      <c r="V202" s="33">
        <f t="shared" si="35"/>
        <v>15.14239973336606</v>
      </c>
      <c r="W202" s="33">
        <f t="shared" si="36"/>
        <v>5.158686934441296</v>
      </c>
      <c r="X202" s="33">
        <f t="shared" si="37"/>
        <v>9.983712798924763</v>
      </c>
      <c r="Y202" s="33">
        <f t="shared" si="29"/>
        <v>9.983712798924763</v>
      </c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</row>
    <row r="203" spans="10:80" ht="12.75">
      <c r="J203" s="17">
        <v>177</v>
      </c>
      <c r="K203" s="17">
        <f>Data!$D$6+J203*(Data!$D$7-Data!$D$6)/200</f>
        <v>1770.115</v>
      </c>
      <c r="L203" s="17">
        <f t="shared" si="28"/>
        <v>11121.960560018193</v>
      </c>
      <c r="M203" s="17">
        <f>Data!$D$3</f>
        <v>5</v>
      </c>
      <c r="N203" s="17">
        <f>L203*Data!$D$4*0.001</f>
        <v>133.4635267202183</v>
      </c>
      <c r="O203" s="17">
        <f>1/(L203*Data!$D$5*0.000001)</f>
        <v>44.956102595564516</v>
      </c>
      <c r="P203" s="17">
        <f t="shared" si="30"/>
        <v>88.5074241246538</v>
      </c>
      <c r="Q203" s="17">
        <f t="shared" si="31"/>
        <v>88.6485427132412</v>
      </c>
      <c r="R203" s="17">
        <f t="shared" si="32"/>
        <v>86.76665853942984</v>
      </c>
      <c r="S203" s="17">
        <f>Data!$D$8/TK!Q203</f>
        <v>0.11280501285111737</v>
      </c>
      <c r="T203" s="17">
        <f t="shared" si="33"/>
        <v>-86.76665853942984</v>
      </c>
      <c r="U203" s="17">
        <f t="shared" si="34"/>
        <v>0.5640250642555868</v>
      </c>
      <c r="V203" s="33">
        <f t="shared" si="35"/>
        <v>15.055354846829673</v>
      </c>
      <c r="W203" s="33">
        <f t="shared" si="36"/>
        <v>5.071273731028806</v>
      </c>
      <c r="X203" s="33">
        <f t="shared" si="37"/>
        <v>9.984081115800866</v>
      </c>
      <c r="Y203" s="33">
        <f t="shared" si="29"/>
        <v>9.984081115800866</v>
      </c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</row>
    <row r="204" spans="10:80" ht="12.75">
      <c r="J204" s="17">
        <v>178</v>
      </c>
      <c r="K204" s="17">
        <f>Data!$D$6+J204*(Data!$D$7-Data!$D$6)/200</f>
        <v>1780.11</v>
      </c>
      <c r="L204" s="17">
        <f t="shared" si="28"/>
        <v>11184.760997163452</v>
      </c>
      <c r="M204" s="17">
        <f>Data!$D$3</f>
        <v>5</v>
      </c>
      <c r="N204" s="17">
        <f>L204*Data!$D$4*0.001</f>
        <v>134.2171319659614</v>
      </c>
      <c r="O204" s="17">
        <f>1/(L204*Data!$D$5*0.000001)</f>
        <v>44.703682101638485</v>
      </c>
      <c r="P204" s="17">
        <f t="shared" si="30"/>
        <v>89.51344986432292</v>
      </c>
      <c r="Q204" s="17">
        <f t="shared" si="31"/>
        <v>89.65298492862719</v>
      </c>
      <c r="R204" s="17">
        <f t="shared" si="32"/>
        <v>86.8029216792036</v>
      </c>
      <c r="S204" s="17">
        <f>Data!$D$8/TK!Q204</f>
        <v>0.11154118301762074</v>
      </c>
      <c r="T204" s="17">
        <f t="shared" si="33"/>
        <v>-86.8029216792036</v>
      </c>
      <c r="U204" s="17">
        <f t="shared" si="34"/>
        <v>0.5577059150881037</v>
      </c>
      <c r="V204" s="33">
        <f t="shared" si="35"/>
        <v>14.970737680715457</v>
      </c>
      <c r="W204" s="33">
        <f t="shared" si="36"/>
        <v>4.986301586860395</v>
      </c>
      <c r="X204" s="33">
        <f t="shared" si="37"/>
        <v>9.984436093855063</v>
      </c>
      <c r="Y204" s="33">
        <f t="shared" si="29"/>
        <v>9.984436093855063</v>
      </c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</row>
    <row r="205" spans="10:80" ht="12.75">
      <c r="J205" s="17">
        <v>179</v>
      </c>
      <c r="K205" s="17">
        <f>Data!$D$6+J205*(Data!$D$7-Data!$D$6)/200</f>
        <v>1790.105</v>
      </c>
      <c r="L205" s="17">
        <f t="shared" si="28"/>
        <v>11247.561434308713</v>
      </c>
      <c r="M205" s="17">
        <f>Data!$D$3</f>
        <v>5</v>
      </c>
      <c r="N205" s="17">
        <f>L205*Data!$D$4*0.001</f>
        <v>134.97073721170455</v>
      </c>
      <c r="O205" s="17">
        <f>1/(L205*Data!$D$5*0.000001)</f>
        <v>44.45408037290979</v>
      </c>
      <c r="P205" s="17">
        <f t="shared" si="30"/>
        <v>90.51665683879474</v>
      </c>
      <c r="Q205" s="17">
        <f t="shared" si="31"/>
        <v>90.65464778637732</v>
      </c>
      <c r="R205" s="17">
        <f t="shared" si="32"/>
        <v>86.83828299188856</v>
      </c>
      <c r="S205" s="17">
        <f>Data!$D$8/TK!Q205</f>
        <v>0.11030874030380051</v>
      </c>
      <c r="T205" s="17">
        <f t="shared" si="33"/>
        <v>-86.83828299188856</v>
      </c>
      <c r="U205" s="17">
        <f t="shared" si="34"/>
        <v>0.5515437015190026</v>
      </c>
      <c r="V205" s="33">
        <f t="shared" si="35"/>
        <v>14.888451999698422</v>
      </c>
      <c r="W205" s="33">
        <f t="shared" si="36"/>
        <v>4.903673607299582</v>
      </c>
      <c r="X205" s="33">
        <f t="shared" si="37"/>
        <v>9.984778392398841</v>
      </c>
      <c r="Y205" s="33">
        <f t="shared" si="29"/>
        <v>9.984778392398841</v>
      </c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</row>
    <row r="206" spans="10:80" ht="12.75">
      <c r="J206" s="17">
        <v>180</v>
      </c>
      <c r="K206" s="17">
        <f>Data!$D$6+J206*(Data!$D$7-Data!$D$6)/200</f>
        <v>1800.1</v>
      </c>
      <c r="L206" s="17">
        <f t="shared" si="28"/>
        <v>11310.361871453973</v>
      </c>
      <c r="M206" s="17">
        <f>Data!$D$3</f>
        <v>5</v>
      </c>
      <c r="N206" s="17">
        <f>L206*Data!$D$4*0.001</f>
        <v>135.72434245744768</v>
      </c>
      <c r="O206" s="17">
        <f>1/(L206*Data!$D$5*0.000001)</f>
        <v>44.207250456056705</v>
      </c>
      <c r="P206" s="17">
        <f t="shared" si="30"/>
        <v>91.51709200139098</v>
      </c>
      <c r="Q206" s="17">
        <f t="shared" si="31"/>
        <v>91.65357673539566</v>
      </c>
      <c r="R206" s="17">
        <f t="shared" si="32"/>
        <v>86.8727768774281</v>
      </c>
      <c r="S206" s="17">
        <f>Data!$D$8/TK!Q206</f>
        <v>0.1091064894157928</v>
      </c>
      <c r="T206" s="17">
        <f t="shared" si="33"/>
        <v>-86.8727768774281</v>
      </c>
      <c r="U206" s="17">
        <f t="shared" si="34"/>
        <v>0.545532447078964</v>
      </c>
      <c r="V206" s="33">
        <f t="shared" si="35"/>
        <v>14.808406533798953</v>
      </c>
      <c r="W206" s="33">
        <f t="shared" si="36"/>
        <v>4.823297903985052</v>
      </c>
      <c r="X206" s="33">
        <f t="shared" si="37"/>
        <v>9.985108629813901</v>
      </c>
      <c r="Y206" s="33">
        <f t="shared" si="29"/>
        <v>9.985108629813901</v>
      </c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</row>
    <row r="207" spans="10:80" ht="12.75">
      <c r="J207" s="17">
        <v>181</v>
      </c>
      <c r="K207" s="17">
        <f>Data!$D$6+J207*(Data!$D$7-Data!$D$6)/200</f>
        <v>1810.095</v>
      </c>
      <c r="L207" s="17">
        <f t="shared" si="28"/>
        <v>11373.162308599234</v>
      </c>
      <c r="M207" s="17">
        <f>Data!$D$3</f>
        <v>5</v>
      </c>
      <c r="N207" s="17">
        <f>L207*Data!$D$4*0.001</f>
        <v>136.4779477031908</v>
      </c>
      <c r="O207" s="17">
        <f>1/(L207*Data!$D$5*0.000001)</f>
        <v>43.96314643482672</v>
      </c>
      <c r="P207" s="17">
        <f t="shared" si="30"/>
        <v>92.5148012683641</v>
      </c>
      <c r="Q207" s="17">
        <f t="shared" si="31"/>
        <v>92.64981626384859</v>
      </c>
      <c r="R207" s="17">
        <f t="shared" si="32"/>
        <v>86.90643599202298</v>
      </c>
      <c r="S207" s="17">
        <f>Data!$D$8/TK!Q207</f>
        <v>0.10793329553425073</v>
      </c>
      <c r="T207" s="17">
        <f t="shared" si="33"/>
        <v>-86.90643599202298</v>
      </c>
      <c r="U207" s="17">
        <f t="shared" si="34"/>
        <v>0.5396664776712536</v>
      </c>
      <c r="V207" s="33">
        <f t="shared" si="35"/>
        <v>14.730514663356509</v>
      </c>
      <c r="W207" s="33">
        <f t="shared" si="36"/>
        <v>4.745087276765694</v>
      </c>
      <c r="X207" s="33">
        <f t="shared" si="37"/>
        <v>9.985427386590814</v>
      </c>
      <c r="Y207" s="33">
        <f t="shared" si="29"/>
        <v>9.985427386590814</v>
      </c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</row>
    <row r="208" spans="10:80" ht="12.75">
      <c r="J208" s="17">
        <v>182</v>
      </c>
      <c r="K208" s="17">
        <f>Data!$D$6+J208*(Data!$D$7-Data!$D$6)/200</f>
        <v>1820.09</v>
      </c>
      <c r="L208" s="17">
        <f t="shared" si="28"/>
        <v>11435.962745744493</v>
      </c>
      <c r="M208" s="17">
        <f>Data!$D$3</f>
        <v>5</v>
      </c>
      <c r="N208" s="17">
        <f>L208*Data!$D$4*0.001</f>
        <v>137.2315529489339</v>
      </c>
      <c r="O208" s="17">
        <f>1/(L208*Data!$D$5*0.000001)</f>
        <v>43.72172340156128</v>
      </c>
      <c r="P208" s="17">
        <f t="shared" si="30"/>
        <v>93.50982954737263</v>
      </c>
      <c r="Q208" s="17">
        <f t="shared" si="31"/>
        <v>93.64340992284873</v>
      </c>
      <c r="R208" s="17">
        <f t="shared" si="32"/>
        <v>86.93929135747095</v>
      </c>
      <c r="S208" s="17">
        <f>Data!$D$8/TK!Q208</f>
        <v>0.10678808053058764</v>
      </c>
      <c r="T208" s="17">
        <f t="shared" si="33"/>
        <v>-86.93929135747095</v>
      </c>
      <c r="U208" s="17">
        <f t="shared" si="34"/>
        <v>0.5339404026529382</v>
      </c>
      <c r="V208" s="33">
        <f t="shared" si="35"/>
        <v>14.654694127648355</v>
      </c>
      <c r="W208" s="33">
        <f t="shared" si="36"/>
        <v>4.668958919542003</v>
      </c>
      <c r="X208" s="33">
        <f t="shared" si="37"/>
        <v>9.985735208106352</v>
      </c>
      <c r="Y208" s="33">
        <f t="shared" si="29"/>
        <v>9.985735208106352</v>
      </c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</row>
    <row r="209" spans="10:80" ht="12.75">
      <c r="J209" s="17">
        <v>183</v>
      </c>
      <c r="K209" s="17">
        <f>Data!$D$6+J209*(Data!$D$7-Data!$D$6)/200</f>
        <v>1830.085</v>
      </c>
      <c r="L209" s="17">
        <f t="shared" si="28"/>
        <v>11498.763182889754</v>
      </c>
      <c r="M209" s="17">
        <f>Data!$D$3</f>
        <v>5</v>
      </c>
      <c r="N209" s="17">
        <f>L209*Data!$D$4*0.001</f>
        <v>137.98515819467704</v>
      </c>
      <c r="O209" s="17">
        <f>1/(L209*Data!$D$5*0.000001)</f>
        <v>43.48293742965363</v>
      </c>
      <c r="P209" s="17">
        <f t="shared" si="30"/>
        <v>94.50222076502341</v>
      </c>
      <c r="Q209" s="17">
        <f t="shared" si="31"/>
        <v>94.63440034956221</v>
      </c>
      <c r="R209" s="17">
        <f t="shared" si="32"/>
        <v>86.97137246237932</v>
      </c>
      <c r="S209" s="17">
        <f>Data!$D$8/TK!Q209</f>
        <v>0.10566981946376608</v>
      </c>
      <c r="T209" s="17">
        <f t="shared" si="33"/>
        <v>-86.97137246237932</v>
      </c>
      <c r="U209" s="17">
        <f t="shared" si="34"/>
        <v>0.5283490973188304</v>
      </c>
      <c r="V209" s="33">
        <f t="shared" si="35"/>
        <v>14.580866755110726</v>
      </c>
      <c r="W209" s="33">
        <f t="shared" si="36"/>
        <v>4.594834147945736</v>
      </c>
      <c r="X209" s="33">
        <f t="shared" si="37"/>
        <v>9.98603260716499</v>
      </c>
      <c r="Y209" s="33">
        <f t="shared" si="29"/>
        <v>9.98603260716499</v>
      </c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</row>
    <row r="210" spans="10:80" ht="12.75">
      <c r="J210" s="17">
        <v>184</v>
      </c>
      <c r="K210" s="17">
        <f>Data!$D$6+J210*(Data!$D$7-Data!$D$6)/200</f>
        <v>1840.08</v>
      </c>
      <c r="L210" s="17">
        <f t="shared" si="28"/>
        <v>11561.563620035013</v>
      </c>
      <c r="M210" s="17">
        <f>Data!$D$3</f>
        <v>5</v>
      </c>
      <c r="N210" s="17">
        <f>L210*Data!$D$4*0.001</f>
        <v>138.73876344042014</v>
      </c>
      <c r="O210" s="17">
        <f>1/(L210*Data!$D$5*0.000001)</f>
        <v>43.24674554690431</v>
      </c>
      <c r="P210" s="17">
        <f t="shared" si="30"/>
        <v>95.49201789351584</v>
      </c>
      <c r="Q210" s="17">
        <f t="shared" si="31"/>
        <v>95.62282928974413</v>
      </c>
      <c r="R210" s="17">
        <f t="shared" si="32"/>
        <v>87.00270735594691</v>
      </c>
      <c r="S210" s="17">
        <f>Data!$D$8/TK!Q210</f>
        <v>0.10457753733367658</v>
      </c>
      <c r="T210" s="17">
        <f t="shared" si="33"/>
        <v>-87.00270735594691</v>
      </c>
      <c r="U210" s="17">
        <f t="shared" si="34"/>
        <v>0.5228876866683829</v>
      </c>
      <c r="V210" s="33">
        <f t="shared" si="35"/>
        <v>14.508958213318662</v>
      </c>
      <c r="W210" s="33">
        <f t="shared" si="36"/>
        <v>4.5226381469913965</v>
      </c>
      <c r="X210" s="33">
        <f t="shared" si="37"/>
        <v>9.986320066327266</v>
      </c>
      <c r="Y210" s="33">
        <f t="shared" si="29"/>
        <v>9.986320066327266</v>
      </c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</row>
    <row r="211" spans="10:80" ht="12.75">
      <c r="J211" s="17">
        <v>185</v>
      </c>
      <c r="K211" s="17">
        <f>Data!$D$6+J211*(Data!$D$7-Data!$D$6)/200</f>
        <v>1850.075</v>
      </c>
      <c r="L211" s="17">
        <f t="shared" si="28"/>
        <v>11624.364057180273</v>
      </c>
      <c r="M211" s="17">
        <f>Data!$D$3</f>
        <v>5</v>
      </c>
      <c r="N211" s="17">
        <f>L211*Data!$D$4*0.001</f>
        <v>139.49236868616327</v>
      </c>
      <c r="O211" s="17">
        <f>1/(L211*Data!$D$5*0.000001)</f>
        <v>43.01310570974024</v>
      </c>
      <c r="P211" s="17">
        <f t="shared" si="30"/>
        <v>96.47926297642303</v>
      </c>
      <c r="Q211" s="17">
        <f t="shared" si="31"/>
        <v>96.60873761970907</v>
      </c>
      <c r="R211" s="17">
        <f t="shared" si="32"/>
        <v>87.0333227349434</v>
      </c>
      <c r="S211" s="17">
        <f>Data!$D$8/TK!Q211</f>
        <v>0.1035103060694575</v>
      </c>
      <c r="T211" s="17">
        <f t="shared" si="33"/>
        <v>-87.0333227349434</v>
      </c>
      <c r="U211" s="17">
        <f t="shared" si="34"/>
        <v>0.5175515303472875</v>
      </c>
      <c r="V211" s="33">
        <f t="shared" si="35"/>
        <v>14.43889777705837</v>
      </c>
      <c r="W211" s="33">
        <f t="shared" si="36"/>
        <v>4.452299737013142</v>
      </c>
      <c r="X211" s="33">
        <f t="shared" si="37"/>
        <v>9.986598040045228</v>
      </c>
      <c r="Y211" s="33">
        <f t="shared" si="29"/>
        <v>9.986598040045228</v>
      </c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</row>
    <row r="212" spans="10:80" ht="12.75">
      <c r="J212" s="17">
        <v>186</v>
      </c>
      <c r="K212" s="17">
        <f>Data!$D$6+J212*(Data!$D$7-Data!$D$6)/200</f>
        <v>1860.07</v>
      </c>
      <c r="L212" s="17">
        <f t="shared" si="28"/>
        <v>11687.164494325532</v>
      </c>
      <c r="M212" s="17">
        <f>Data!$D$3</f>
        <v>5</v>
      </c>
      <c r="N212" s="17">
        <f>L212*Data!$D$4*0.001</f>
        <v>140.2459739319064</v>
      </c>
      <c r="O212" s="17">
        <f>1/(L212*Data!$D$5*0.000001)</f>
        <v>42.78197677826516</v>
      </c>
      <c r="P212" s="17">
        <f t="shared" si="30"/>
        <v>97.46399715364124</v>
      </c>
      <c r="Q212" s="17">
        <f t="shared" si="31"/>
        <v>97.59216536774348</v>
      </c>
      <c r="R212" s="17">
        <f t="shared" si="32"/>
        <v>87.0632440244551</v>
      </c>
      <c r="S212" s="17">
        <f>Data!$D$8/TK!Q212</f>
        <v>0.10246724173316926</v>
      </c>
      <c r="T212" s="17">
        <f t="shared" si="33"/>
        <v>-87.0632440244551</v>
      </c>
      <c r="U212" s="17">
        <f t="shared" si="34"/>
        <v>0.5123362086658463</v>
      </c>
      <c r="V212" s="33">
        <f t="shared" si="35"/>
        <v>14.370618112984408</v>
      </c>
      <c r="W212" s="33">
        <f t="shared" si="36"/>
        <v>4.38375115636133</v>
      </c>
      <c r="X212" s="33">
        <f t="shared" si="37"/>
        <v>9.986866956623079</v>
      </c>
      <c r="Y212" s="33">
        <f t="shared" si="29"/>
        <v>9.986866956623079</v>
      </c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</row>
    <row r="213" spans="10:80" ht="12.75">
      <c r="J213" s="17">
        <v>187</v>
      </c>
      <c r="K213" s="17">
        <f>Data!$D$6+J213*(Data!$D$7-Data!$D$6)/200</f>
        <v>1870.065</v>
      </c>
      <c r="L213" s="17">
        <f t="shared" si="28"/>
        <v>11749.964931470793</v>
      </c>
      <c r="M213" s="17">
        <f>Data!$D$3</f>
        <v>5</v>
      </c>
      <c r="N213" s="17">
        <f>L213*Data!$D$4*0.001</f>
        <v>140.9995791776495</v>
      </c>
      <c r="O213" s="17">
        <f>1/(L213*Data!$D$5*0.000001)</f>
        <v>42.553318492109995</v>
      </c>
      <c r="P213" s="17">
        <f t="shared" si="30"/>
        <v>98.44626068553951</v>
      </c>
      <c r="Q213" s="17">
        <f t="shared" si="31"/>
        <v>98.5731517349689</v>
      </c>
      <c r="R213" s="17">
        <f t="shared" si="32"/>
        <v>87.09249545291178</v>
      </c>
      <c r="S213" s="17">
        <f>Data!$D$8/TK!Q213</f>
        <v>0.10144750192107829</v>
      </c>
      <c r="T213" s="17">
        <f t="shared" si="33"/>
        <v>-87.09249545291178</v>
      </c>
      <c r="U213" s="17">
        <f t="shared" si="34"/>
        <v>0.5072375096053915</v>
      </c>
      <c r="V213" s="33">
        <f t="shared" si="35"/>
        <v>14.304055079495829</v>
      </c>
      <c r="W213" s="33">
        <f t="shared" si="36"/>
        <v>4.316927859476585</v>
      </c>
      <c r="X213" s="33">
        <f t="shared" si="37"/>
        <v>9.987127220019243</v>
      </c>
      <c r="Y213" s="33">
        <f t="shared" si="29"/>
        <v>9.987127220019243</v>
      </c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</row>
    <row r="214" spans="10:80" ht="12.75">
      <c r="J214" s="17">
        <v>188</v>
      </c>
      <c r="K214" s="17">
        <f>Data!$D$6+J214*(Data!$D$7-Data!$D$6)/200</f>
        <v>1880.06</v>
      </c>
      <c r="L214" s="17">
        <f t="shared" si="28"/>
        <v>11812.765368616052</v>
      </c>
      <c r="M214" s="17">
        <f>Data!$D$3</f>
        <v>5</v>
      </c>
      <c r="N214" s="17">
        <f>L214*Data!$D$4*0.001</f>
        <v>141.75318442339264</v>
      </c>
      <c r="O214" s="17">
        <f>1/(L214*Data!$D$5*0.000001)</f>
        <v>42.32709144705365</v>
      </c>
      <c r="P214" s="17">
        <f t="shared" si="30"/>
        <v>99.42609297633899</v>
      </c>
      <c r="Q214" s="17">
        <f t="shared" si="31"/>
        <v>99.5517351156654</v>
      </c>
      <c r="R214" s="17">
        <f t="shared" si="32"/>
        <v>87.12110012186167</v>
      </c>
      <c r="S214" s="17">
        <f>Data!$D$8/TK!Q214</f>
        <v>0.10045028334645678</v>
      </c>
      <c r="T214" s="17">
        <f t="shared" si="33"/>
        <v>-87.12110012186167</v>
      </c>
      <c r="U214" s="17">
        <f t="shared" si="34"/>
        <v>0.5022514167322839</v>
      </c>
      <c r="V214" s="33">
        <f t="shared" si="35"/>
        <v>14.239147540592334</v>
      </c>
      <c r="W214" s="33">
        <f t="shared" si="36"/>
        <v>4.251768329087926</v>
      </c>
      <c r="X214" s="33">
        <f t="shared" si="37"/>
        <v>9.987379211504408</v>
      </c>
      <c r="Y214" s="33">
        <f t="shared" si="29"/>
        <v>9.987379211504408</v>
      </c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</row>
    <row r="215" spans="10:80" ht="12.75">
      <c r="J215" s="17">
        <v>189</v>
      </c>
      <c r="K215" s="17">
        <f>Data!$D$6+J215*(Data!$D$7-Data!$D$6)/200</f>
        <v>1890.055</v>
      </c>
      <c r="L215" s="17">
        <f t="shared" si="28"/>
        <v>11875.565805761313</v>
      </c>
      <c r="M215" s="17">
        <f>Data!$D$3</f>
        <v>5</v>
      </c>
      <c r="N215" s="17">
        <f>L215*Data!$D$4*0.001</f>
        <v>142.50678966913577</v>
      </c>
      <c r="O215" s="17">
        <f>1/(L215*Data!$D$5*0.000001)</f>
        <v>42.10325707238555</v>
      </c>
      <c r="P215" s="17">
        <f t="shared" si="30"/>
        <v>100.40353259675021</v>
      </c>
      <c r="Q215" s="17">
        <f t="shared" si="31"/>
        <v>100.52795311706431</v>
      </c>
      <c r="R215" s="17">
        <f t="shared" si="32"/>
        <v>87.14908007091836</v>
      </c>
      <c r="S215" s="17">
        <f>Data!$D$8/TK!Q215</f>
        <v>0.09947481958928427</v>
      </c>
      <c r="T215" s="17">
        <f t="shared" si="33"/>
        <v>-87.14908007091836</v>
      </c>
      <c r="U215" s="17">
        <f t="shared" si="34"/>
        <v>0.49737409794642135</v>
      </c>
      <c r="V215" s="33">
        <f t="shared" si="35"/>
        <v>14.175837192585359</v>
      </c>
      <c r="W215" s="33">
        <f t="shared" si="36"/>
        <v>4.18821390139681</v>
      </c>
      <c r="X215" s="33">
        <f t="shared" si="37"/>
        <v>9.987623291188548</v>
      </c>
      <c r="Y215" s="33">
        <f t="shared" si="29"/>
        <v>9.987623291188548</v>
      </c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</row>
    <row r="216" spans="10:80" ht="12.75">
      <c r="J216" s="17">
        <v>190</v>
      </c>
      <c r="K216" s="17">
        <f>Data!$D$6+J216*(Data!$D$7-Data!$D$6)/200</f>
        <v>1900.05</v>
      </c>
      <c r="L216" s="17">
        <f t="shared" si="28"/>
        <v>11938.366242906572</v>
      </c>
      <c r="M216" s="17">
        <f>Data!$D$3</f>
        <v>5</v>
      </c>
      <c r="N216" s="17">
        <f>L216*Data!$D$4*0.001</f>
        <v>143.26039491487884</v>
      </c>
      <c r="O216" s="17">
        <f>1/(L216*Data!$D$5*0.000001)</f>
        <v>41.88177760898276</v>
      </c>
      <c r="P216" s="17">
        <f t="shared" si="30"/>
        <v>101.37861730589609</v>
      </c>
      <c r="Q216" s="17">
        <f t="shared" si="31"/>
        <v>101.50184257862186</v>
      </c>
      <c r="R216" s="17">
        <f t="shared" si="32"/>
        <v>87.17645633826491</v>
      </c>
      <c r="S216" s="17">
        <f>Data!$D$8/TK!Q216</f>
        <v>0.09852037899956491</v>
      </c>
      <c r="T216" s="17">
        <f t="shared" si="33"/>
        <v>-87.17645633826491</v>
      </c>
      <c r="U216" s="17">
        <f t="shared" si="34"/>
        <v>0.49260189499782453</v>
      </c>
      <c r="V216" s="33">
        <f t="shared" si="35"/>
        <v>14.114068402641205</v>
      </c>
      <c r="W216" s="33">
        <f t="shared" si="36"/>
        <v>4.126208603212473</v>
      </c>
      <c r="X216" s="33">
        <f t="shared" si="37"/>
        <v>9.987859799428733</v>
      </c>
      <c r="Y216" s="33">
        <f t="shared" si="29"/>
        <v>9.987859799428733</v>
      </c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</row>
    <row r="217" spans="10:80" ht="12.75">
      <c r="J217" s="17">
        <v>191</v>
      </c>
      <c r="K217" s="17">
        <f>Data!$D$6+J217*(Data!$D$7-Data!$D$6)/200</f>
        <v>1910.045</v>
      </c>
      <c r="L217" s="17">
        <f t="shared" si="28"/>
        <v>12001.166680051832</v>
      </c>
      <c r="M217" s="17">
        <f>Data!$D$3</f>
        <v>5</v>
      </c>
      <c r="N217" s="17">
        <f>L217*Data!$D$4*0.001</f>
        <v>144.014000160622</v>
      </c>
      <c r="O217" s="17">
        <f>1/(L217*Data!$D$5*0.000001)</f>
        <v>41.66261608807525</v>
      </c>
      <c r="P217" s="17">
        <f t="shared" si="30"/>
        <v>102.35138407254675</v>
      </c>
      <c r="Q217" s="17">
        <f t="shared" si="31"/>
        <v>102.4734395907836</v>
      </c>
      <c r="R217" s="17">
        <f t="shared" si="32"/>
        <v>87.20324901706564</v>
      </c>
      <c r="S217" s="17">
        <f>Data!$D$8/TK!Q217</f>
        <v>0.09758626274216908</v>
      </c>
      <c r="T217" s="17">
        <f t="shared" si="33"/>
        <v>-87.20324901706564</v>
      </c>
      <c r="U217" s="17">
        <f t="shared" si="34"/>
        <v>0.4879313137108454</v>
      </c>
      <c r="V217" s="33">
        <f t="shared" si="35"/>
        <v>14.053788058225239</v>
      </c>
      <c r="W217" s="33">
        <f t="shared" si="36"/>
        <v>4.065699000097031</v>
      </c>
      <c r="X217" s="33">
        <f t="shared" si="37"/>
        <v>9.988089058128207</v>
      </c>
      <c r="Y217" s="33">
        <f t="shared" si="29"/>
        <v>9.988089058128207</v>
      </c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</row>
    <row r="218" spans="10:80" ht="12.75">
      <c r="J218" s="17">
        <v>192</v>
      </c>
      <c r="K218" s="17">
        <f>Data!$D$6+J218*(Data!$D$7-Data!$D$6)/200</f>
        <v>1920.04</v>
      </c>
      <c r="L218" s="17">
        <f t="shared" si="28"/>
        <v>12063.967117197093</v>
      </c>
      <c r="M218" s="17">
        <f>Data!$D$3</f>
        <v>5</v>
      </c>
      <c r="N218" s="17">
        <f>L218*Data!$D$4*0.001</f>
        <v>144.76760540636513</v>
      </c>
      <c r="O218" s="17">
        <f>1/(L218*Data!$D$5*0.000001)</f>
        <v>41.445736310674604</v>
      </c>
      <c r="P218" s="17">
        <f t="shared" si="30"/>
        <v>103.32186909569053</v>
      </c>
      <c r="Q218" s="17">
        <f t="shared" si="31"/>
        <v>103.44277951325076</v>
      </c>
      <c r="R218" s="17">
        <f t="shared" si="32"/>
        <v>87.22947730810493</v>
      </c>
      <c r="S218" s="17">
        <f>Data!$D$8/TK!Q218</f>
        <v>0.09667180297218353</v>
      </c>
      <c r="T218" s="17">
        <f t="shared" si="33"/>
        <v>-87.22947730810493</v>
      </c>
      <c r="U218" s="17">
        <f t="shared" si="34"/>
        <v>0.48335901486091765</v>
      </c>
      <c r="V218" s="33">
        <f t="shared" si="35"/>
        <v>13.99494542659894</v>
      </c>
      <c r="W218" s="33">
        <f t="shared" si="36"/>
        <v>4.006634054662608</v>
      </c>
      <c r="X218" s="33">
        <f t="shared" si="37"/>
        <v>9.988311371936334</v>
      </c>
      <c r="Y218" s="33">
        <f t="shared" si="29"/>
        <v>9.988311371936334</v>
      </c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</row>
    <row r="219" spans="10:80" ht="12.75">
      <c r="J219" s="17">
        <v>193</v>
      </c>
      <c r="K219" s="17">
        <f>Data!$D$6+J219*(Data!$D$7-Data!$D$6)/200</f>
        <v>1930.035</v>
      </c>
      <c r="L219" s="17">
        <f aca="true" t="shared" si="38" ref="L219:L226">2*PI()*K219</f>
        <v>12126.767554342354</v>
      </c>
      <c r="M219" s="17">
        <f>Data!$D$3</f>
        <v>5</v>
      </c>
      <c r="N219" s="17">
        <f>L219*Data!$D$4*0.001</f>
        <v>145.52121065210824</v>
      </c>
      <c r="O219" s="17">
        <f>1/(L219*Data!$D$5*0.000001)</f>
        <v>41.23110282764181</v>
      </c>
      <c r="P219" s="17">
        <f t="shared" si="30"/>
        <v>104.29010782446642</v>
      </c>
      <c r="Q219" s="17">
        <f t="shared" si="31"/>
        <v>104.40989699276037</v>
      </c>
      <c r="R219" s="17">
        <f t="shared" si="32"/>
        <v>87.25515956894402</v>
      </c>
      <c r="S219" s="17">
        <f>Data!$D$8/TK!Q219</f>
        <v>0.09577636113072102</v>
      </c>
      <c r="T219" s="17">
        <f t="shared" si="33"/>
        <v>-87.25515956894402</v>
      </c>
      <c r="U219" s="17">
        <f t="shared" si="34"/>
        <v>0.4788818056536051</v>
      </c>
      <c r="V219" s="33">
        <f t="shared" si="35"/>
        <v>13.937492023596045</v>
      </c>
      <c r="W219" s="33">
        <f t="shared" si="36"/>
        <v>3.948964994238115</v>
      </c>
      <c r="X219" s="33">
        <f t="shared" si="37"/>
        <v>9.988527029357929</v>
      </c>
      <c r="Y219" s="33">
        <f aca="true" t="shared" si="39" ref="Y219:Y226">ABS(X219)</f>
        <v>9.988527029357929</v>
      </c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</row>
    <row r="220" spans="10:80" ht="12.75">
      <c r="J220" s="17">
        <v>194</v>
      </c>
      <c r="K220" s="17">
        <f>Data!$D$6+J220*(Data!$D$7-Data!$D$6)/200</f>
        <v>1940.03</v>
      </c>
      <c r="L220" s="17">
        <f t="shared" si="38"/>
        <v>12189.567991487613</v>
      </c>
      <c r="M220" s="17">
        <f>Data!$D$3</f>
        <v>5</v>
      </c>
      <c r="N220" s="17">
        <f>L220*Data!$D$4*0.001</f>
        <v>146.27481589785137</v>
      </c>
      <c r="O220" s="17">
        <f>1/(L220*Data!$D$5*0.000001)</f>
        <v>41.01868092037117</v>
      </c>
      <c r="P220" s="17">
        <f t="shared" si="30"/>
        <v>105.2561349774802</v>
      </c>
      <c r="Q220" s="17">
        <f t="shared" si="31"/>
        <v>105.37482598039027</v>
      </c>
      <c r="R220" s="17">
        <f t="shared" si="32"/>
        <v>87.28031335986168</v>
      </c>
      <c r="S220" s="17">
        <f>Data!$D$8/TK!Q220</f>
        <v>0.09489932635201646</v>
      </c>
      <c r="T220" s="17">
        <f t="shared" si="33"/>
        <v>-87.28031335986168</v>
      </c>
      <c r="U220" s="17">
        <f t="shared" si="34"/>
        <v>0.47449663176008233</v>
      </c>
      <c r="V220" s="33">
        <f t="shared" si="35"/>
        <v>13.881381490971323</v>
      </c>
      <c r="W220" s="33">
        <f t="shared" si="36"/>
        <v>3.8926451871915346</v>
      </c>
      <c r="X220" s="33">
        <f t="shared" si="37"/>
        <v>9.988736303779788</v>
      </c>
      <c r="Y220" s="33">
        <f t="shared" si="39"/>
        <v>9.988736303779788</v>
      </c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</row>
    <row r="221" spans="10:80" ht="12.75">
      <c r="J221" s="17">
        <v>195</v>
      </c>
      <c r="K221" s="17">
        <f>Data!$D$6+J221*(Data!$D$7-Data!$D$6)/200</f>
        <v>1950.025</v>
      </c>
      <c r="L221" s="17">
        <f t="shared" si="38"/>
        <v>12252.368428632873</v>
      </c>
      <c r="M221" s="17">
        <f>Data!$D$3</f>
        <v>5</v>
      </c>
      <c r="N221" s="17">
        <f>L221*Data!$D$4*0.001</f>
        <v>147.0284211435945</v>
      </c>
      <c r="O221" s="17">
        <f>1/(L221*Data!$D$5*0.000001)</f>
        <v>40.80843658206826</v>
      </c>
      <c r="P221" s="17">
        <f t="shared" si="30"/>
        <v>106.21998456152625</v>
      </c>
      <c r="Q221" s="17">
        <f t="shared" si="31"/>
        <v>106.33759974839978</v>
      </c>
      <c r="R221" s="17">
        <f t="shared" si="32"/>
        <v>87.30495548682161</v>
      </c>
      <c r="S221" s="17">
        <f>Data!$D$8/TK!Q221</f>
        <v>0.09404011397342533</v>
      </c>
      <c r="T221" s="17">
        <f t="shared" si="33"/>
        <v>-87.30495548682161</v>
      </c>
      <c r="U221" s="17">
        <f t="shared" si="34"/>
        <v>0.47020056986712666</v>
      </c>
      <c r="V221" s="33">
        <f t="shared" si="35"/>
        <v>13.826569481676406</v>
      </c>
      <c r="W221" s="33">
        <f t="shared" si="36"/>
        <v>3.837630027254999</v>
      </c>
      <c r="X221" s="33">
        <f t="shared" si="37"/>
        <v>9.988939454421407</v>
      </c>
      <c r="Y221" s="33">
        <f t="shared" si="39"/>
        <v>9.988939454421407</v>
      </c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</row>
    <row r="222" spans="10:80" ht="12.75">
      <c r="J222" s="17">
        <v>196</v>
      </c>
      <c r="K222" s="17">
        <f>Data!$D$6+J222*(Data!$D$7-Data!$D$6)/200</f>
        <v>1960.02</v>
      </c>
      <c r="L222" s="17">
        <f t="shared" si="38"/>
        <v>12315.168865778132</v>
      </c>
      <c r="M222" s="17">
        <f>Data!$D$3</f>
        <v>5</v>
      </c>
      <c r="N222" s="17">
        <f>L222*Data!$D$4*0.001</f>
        <v>147.78202638933757</v>
      </c>
      <c r="O222" s="17">
        <f>1/(L222*Data!$D$5*0.000001)</f>
        <v>40.600336499600864</v>
      </c>
      <c r="P222" s="17">
        <f t="shared" si="30"/>
        <v>107.1816898897367</v>
      </c>
      <c r="Q222" s="17">
        <f t="shared" si="31"/>
        <v>107.29825090661863</v>
      </c>
      <c r="R222" s="17">
        <f t="shared" si="32"/>
        <v>87.32910204168857</v>
      </c>
      <c r="S222" s="17">
        <f>Data!$D$8/TK!Q222</f>
        <v>0.09319816414065288</v>
      </c>
      <c r="T222" s="17">
        <f t="shared" si="33"/>
        <v>-87.32910204168857</v>
      </c>
      <c r="U222" s="17">
        <f t="shared" si="34"/>
        <v>0.46599082070326436</v>
      </c>
      <c r="V222" s="33">
        <f t="shared" si="35"/>
        <v>13.77301355247178</v>
      </c>
      <c r="W222" s="33">
        <f t="shared" si="36"/>
        <v>3.7838768252555415</v>
      </c>
      <c r="X222" s="33">
        <f t="shared" si="37"/>
        <v>9.989136727216238</v>
      </c>
      <c r="Y222" s="33">
        <f t="shared" si="39"/>
        <v>9.989136727216238</v>
      </c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</row>
    <row r="223" spans="10:80" ht="12.75">
      <c r="J223" s="17">
        <v>197</v>
      </c>
      <c r="K223" s="17">
        <f>Data!$D$6+J223*(Data!$D$7-Data!$D$6)/200</f>
        <v>1970.015</v>
      </c>
      <c r="L223" s="17">
        <f t="shared" si="38"/>
        <v>12377.969302923393</v>
      </c>
      <c r="M223" s="17">
        <f>Data!$D$3</f>
        <v>5</v>
      </c>
      <c r="N223" s="17">
        <f>L223*Data!$D$4*0.001</f>
        <v>148.53563163508073</v>
      </c>
      <c r="O223" s="17">
        <f>1/(L223*Data!$D$5*0.000001)</f>
        <v>40.3943480359021</v>
      </c>
      <c r="P223" s="17">
        <f t="shared" si="30"/>
        <v>108.14128359917864</v>
      </c>
      <c r="Q223" s="17">
        <f t="shared" si="31"/>
        <v>108.2568114183952</v>
      </c>
      <c r="R223" s="17">
        <f t="shared" si="32"/>
        <v>87.35276843989651</v>
      </c>
      <c r="S223" s="17">
        <f>Data!$D$8/TK!Q223</f>
        <v>0.09237294050119031</v>
      </c>
      <c r="T223" s="17">
        <f t="shared" si="33"/>
        <v>-87.35276843989651</v>
      </c>
      <c r="U223" s="17">
        <f t="shared" si="34"/>
        <v>0.4618647025059516</v>
      </c>
      <c r="V223" s="33">
        <f t="shared" si="35"/>
        <v>13.720673063334035</v>
      </c>
      <c r="W223" s="33">
        <f t="shared" si="36"/>
        <v>3.7313447077047583</v>
      </c>
      <c r="X223" s="33">
        <f t="shared" si="37"/>
        <v>9.989328355629276</v>
      </c>
      <c r="Y223" s="33">
        <f t="shared" si="39"/>
        <v>9.989328355629276</v>
      </c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</row>
    <row r="224" spans="10:80" ht="12.75">
      <c r="J224" s="17">
        <v>198</v>
      </c>
      <c r="K224" s="17">
        <f>Data!$D$6+J224*(Data!$D$7-Data!$D$6)/200</f>
        <v>1980.01</v>
      </c>
      <c r="L224" s="17">
        <f t="shared" si="38"/>
        <v>12440.769740068652</v>
      </c>
      <c r="M224" s="17">
        <f>Data!$D$3</f>
        <v>5</v>
      </c>
      <c r="N224" s="17">
        <f>L224*Data!$D$4*0.001</f>
        <v>149.28923688082384</v>
      </c>
      <c r="O224" s="17">
        <f>1/(L224*Data!$D$5*0.000001)</f>
        <v>40.190439212906846</v>
      </c>
      <c r="P224" s="17">
        <f t="shared" si="30"/>
        <v>109.09879766791698</v>
      </c>
      <c r="Q224" s="17">
        <f t="shared" si="31"/>
        <v>109.2133126161142</v>
      </c>
      <c r="R224" s="17">
        <f t="shared" si="32"/>
        <v>87.37596945575525</v>
      </c>
      <c r="S224" s="17">
        <f>Data!$D$8/TK!Q224</f>
        <v>0.09156392897952004</v>
      </c>
      <c r="T224" s="17">
        <f t="shared" si="33"/>
        <v>-87.37596945575525</v>
      </c>
      <c r="U224" s="17">
        <f t="shared" si="34"/>
        <v>0.4578196448976002</v>
      </c>
      <c r="V224" s="33">
        <f t="shared" si="35"/>
        <v>13.669509083162497</v>
      </c>
      <c r="W224" s="33">
        <f t="shared" si="36"/>
        <v>3.6799945217463197</v>
      </c>
      <c r="X224" s="33">
        <f t="shared" si="37"/>
        <v>9.989514561416177</v>
      </c>
      <c r="Y224" s="33">
        <f t="shared" si="39"/>
        <v>9.989514561416177</v>
      </c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</row>
    <row r="225" spans="10:80" ht="12.75">
      <c r="J225" s="17">
        <v>199</v>
      </c>
      <c r="K225" s="17">
        <f>Data!$D$6+J225*(Data!$D$7-Data!$D$6)/200</f>
        <v>1990.005</v>
      </c>
      <c r="L225" s="17">
        <f t="shared" si="38"/>
        <v>12503.570177213913</v>
      </c>
      <c r="M225" s="17">
        <f>Data!$D$3</f>
        <v>5</v>
      </c>
      <c r="N225" s="17">
        <f>L225*Data!$D$4*0.001</f>
        <v>150.04284212656694</v>
      </c>
      <c r="O225" s="17">
        <f>1/(L225*Data!$D$5*0.000001)</f>
        <v>39.98857869500211</v>
      </c>
      <c r="P225" s="17">
        <f t="shared" si="30"/>
        <v>110.05426343156483</v>
      </c>
      <c r="Q225" s="17">
        <f t="shared" si="31"/>
        <v>110.16778521629755</v>
      </c>
      <c r="R225" s="17">
        <f t="shared" si="32"/>
        <v>87.39871925556666</v>
      </c>
      <c r="S225" s="17">
        <f>Data!$D$8/TK!Q225</f>
        <v>0.09077063662818068</v>
      </c>
      <c r="T225" s="17">
        <f t="shared" si="33"/>
        <v>-87.39871925556666</v>
      </c>
      <c r="U225" s="17">
        <f t="shared" si="34"/>
        <v>0.4538531831409034</v>
      </c>
      <c r="V225" s="33">
        <f t="shared" si="35"/>
        <v>13.619484301330088</v>
      </c>
      <c r="W225" s="33">
        <f t="shared" si="36"/>
        <v>3.629788746001444</v>
      </c>
      <c r="X225" s="33">
        <f t="shared" si="37"/>
        <v>9.989695555328645</v>
      </c>
      <c r="Y225" s="33">
        <f t="shared" si="39"/>
        <v>9.989695555328645</v>
      </c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</row>
    <row r="226" spans="10:80" ht="12.75">
      <c r="J226" s="17">
        <v>200</v>
      </c>
      <c r="K226" s="17">
        <f>Data!$D$6+J226*(Data!$D$7-Data!$D$6)/200</f>
        <v>2000</v>
      </c>
      <c r="L226" s="17">
        <f t="shared" si="38"/>
        <v>12566.370614359172</v>
      </c>
      <c r="M226" s="17">
        <f>Data!$D$3</f>
        <v>5</v>
      </c>
      <c r="N226" s="17">
        <f>L226*Data!$D$4*0.001</f>
        <v>150.79644737231007</v>
      </c>
      <c r="O226" s="17">
        <f>1/(L226*Data!$D$5*0.000001)</f>
        <v>39.78873577297384</v>
      </c>
      <c r="P226" s="17">
        <f t="shared" si="30"/>
        <v>111.00771159933623</v>
      </c>
      <c r="Q226" s="17">
        <f t="shared" si="31"/>
        <v>111.12025933429695</v>
      </c>
      <c r="R226" s="17">
        <f t="shared" si="32"/>
        <v>87.42103142870698</v>
      </c>
      <c r="S226" s="17">
        <f>Data!$D$8/TK!Q226</f>
        <v>0.08999259054926925</v>
      </c>
      <c r="T226" s="17">
        <f t="shared" si="33"/>
        <v>-87.42103142870698</v>
      </c>
      <c r="U226" s="17">
        <f t="shared" si="34"/>
        <v>0.44996295274634623</v>
      </c>
      <c r="V226" s="33">
        <f t="shared" si="35"/>
        <v>13.570562944660729</v>
      </c>
      <c r="W226" s="33">
        <f t="shared" si="36"/>
        <v>3.580691406890297</v>
      </c>
      <c r="X226" s="33">
        <f t="shared" si="37"/>
        <v>9.989871537770432</v>
      </c>
      <c r="Y226" s="33">
        <f t="shared" si="39"/>
        <v>9.989871537770432</v>
      </c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</row>
    <row r="227" spans="26:80" ht="12.75"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</row>
    <row r="228" spans="26:80" ht="12.75"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</row>
    <row r="229" spans="26:80" ht="12.75"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</row>
    <row r="230" spans="26:80" ht="12.75"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</row>
    <row r="231" spans="26:80" ht="12.75"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</row>
    <row r="232" spans="26:80" ht="12.75"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</row>
    <row r="233" spans="26:80" ht="12.75"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</row>
    <row r="234" spans="26:80" ht="12.75"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</row>
    <row r="235" spans="26:80" ht="12.75"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</row>
    <row r="236" spans="26:80" ht="12.75"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</row>
    <row r="237" spans="26:80" ht="12.75"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</row>
    <row r="238" spans="26:80" ht="12.75"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</row>
    <row r="239" spans="26:80" ht="12.75"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</row>
    <row r="240" spans="26:80" ht="12.75"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</row>
    <row r="241" spans="26:80" ht="12.75"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</row>
    <row r="242" spans="26:80" ht="12.75"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</row>
    <row r="243" spans="26:80" ht="12.75"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</row>
    <row r="244" spans="26:80" ht="12.75"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</row>
    <row r="245" spans="26:80" ht="12.75"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</row>
    <row r="246" spans="26:80" ht="12.75"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</row>
    <row r="247" spans="26:80" ht="12.75"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</row>
    <row r="248" spans="26:80" ht="12.75"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</row>
    <row r="249" spans="26:80" ht="12.75"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</row>
    <row r="250" spans="26:80" ht="12.75"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</row>
    <row r="251" spans="26:80" ht="12.75"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</row>
    <row r="252" spans="26:80" ht="12.75"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</row>
    <row r="253" spans="26:80" ht="12.75"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</row>
    <row r="254" spans="26:80" ht="12.75"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</row>
    <row r="255" spans="26:80" ht="12.75"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</row>
    <row r="256" spans="26:80" ht="12.75"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</row>
    <row r="257" spans="26:80" ht="12.75"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</row>
    <row r="258" spans="26:80" ht="12.75"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</row>
    <row r="259" spans="26:80" ht="12.75"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</row>
    <row r="260" spans="26:80" ht="12.75"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</row>
    <row r="261" spans="26:80" ht="12.75"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</row>
    <row r="262" spans="26:80" ht="12.75"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</row>
    <row r="263" spans="26:80" ht="12.75"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</row>
    <row r="264" spans="26:80" ht="12.75"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</row>
    <row r="265" spans="26:80" ht="12.75"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</row>
    <row r="266" spans="26:80" ht="12.75"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</row>
    <row r="267" spans="26:80" ht="12.75"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</row>
    <row r="268" spans="26:80" ht="12.75"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</row>
    <row r="269" spans="26:80" ht="12.75"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</row>
    <row r="270" spans="26:80" ht="12.75"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</row>
    <row r="271" spans="26:80" ht="12.75"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</row>
    <row r="272" spans="26:80" ht="12.75"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</row>
    <row r="273" spans="26:80" ht="12.75"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</row>
    <row r="274" spans="26:80" ht="12.75"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</row>
    <row r="275" spans="26:80" ht="12.75"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</row>
    <row r="276" spans="26:80" ht="12.75"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</row>
    <row r="277" spans="26:80" ht="12.75"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</row>
    <row r="278" spans="26:80" ht="12.75"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</row>
    <row r="279" spans="26:80" ht="12.75"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</row>
    <row r="280" spans="26:80" ht="12.75"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</row>
    <row r="281" spans="26:80" ht="12.75"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</row>
    <row r="282" spans="26:80" ht="12.75"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</row>
    <row r="283" spans="26:80" ht="12.75"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</row>
    <row r="284" spans="26:80" ht="12.75"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</row>
    <row r="285" spans="26:80" ht="12.75"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</row>
    <row r="286" spans="26:80" ht="12.75"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</row>
    <row r="287" spans="26:80" ht="12.75"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</row>
    <row r="288" spans="26:80" ht="12.75"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</row>
    <row r="289" spans="26:80" ht="12.75"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</row>
    <row r="290" spans="26:80" ht="12.75"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</row>
    <row r="291" spans="26:80" ht="12.75"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</row>
    <row r="292" spans="26:80" ht="12.75"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</row>
    <row r="293" spans="26:80" ht="12.75"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</row>
    <row r="294" spans="26:80" ht="12.75"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</row>
    <row r="295" spans="26:80" ht="12.75"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</row>
    <row r="296" spans="26:80" ht="12.75"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</row>
    <row r="297" spans="26:80" ht="12.75"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</row>
    <row r="298" spans="26:80" ht="12.75"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</row>
    <row r="299" spans="26:80" ht="12.75"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</row>
    <row r="300" spans="26:80" ht="12.75"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</row>
    <row r="301" spans="26:80" ht="12.75"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</row>
    <row r="302" spans="26:80" ht="12.75"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</row>
    <row r="303" spans="26:80" ht="12.75"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</row>
    <row r="304" spans="26:80" ht="12.75"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</row>
    <row r="305" spans="26:80" ht="12.75"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</row>
    <row r="306" spans="26:80" ht="12.75"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</row>
    <row r="307" spans="26:80" ht="12.75"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</row>
    <row r="308" spans="26:80" ht="12.75"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</row>
    <row r="309" spans="26:80" ht="12.75"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</row>
    <row r="310" spans="26:80" ht="12.75"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</row>
    <row r="311" spans="26:80" ht="12.75"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</row>
    <row r="312" spans="26:80" ht="12.75"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</row>
    <row r="313" spans="26:80" ht="12.75"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</row>
    <row r="314" spans="26:80" ht="12.75"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</row>
    <row r="315" spans="26:80" ht="12.75"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</row>
    <row r="316" spans="26:80" ht="12.75"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</row>
    <row r="317" spans="26:80" ht="12.75"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</row>
    <row r="318" spans="26:80" ht="12.75"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</row>
    <row r="319" spans="26:80" ht="12.75"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</row>
    <row r="320" spans="26:80" ht="12.75"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</row>
    <row r="321" spans="26:80" ht="12.75"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</row>
    <row r="322" spans="26:80" ht="12.75"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</row>
    <row r="323" spans="26:80" ht="12.75"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</row>
    <row r="324" spans="26:80" ht="12.75"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</row>
    <row r="325" spans="26:80" ht="12.75"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</row>
    <row r="326" spans="26:80" ht="12.75"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</row>
    <row r="327" spans="26:80" ht="12.75"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</row>
    <row r="328" spans="26:80" ht="12.75"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</row>
    <row r="329" spans="26:80" ht="12.75"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</row>
    <row r="330" spans="26:80" ht="12.75"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</row>
    <row r="331" spans="26:80" ht="12.75"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</row>
    <row r="332" spans="26:80" ht="12.75"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</row>
    <row r="333" spans="26:80" ht="12.75"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</row>
    <row r="334" spans="26:80" ht="12.75"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</row>
    <row r="335" spans="26:80" ht="12.75"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</row>
    <row r="336" spans="26:80" ht="12.75"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</row>
    <row r="337" spans="26:80" ht="12.75"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</row>
    <row r="338" spans="26:80" ht="12.75"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</row>
    <row r="339" spans="26:80" ht="12.75"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</row>
    <row r="340" spans="26:80" ht="12.75"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</row>
    <row r="341" spans="26:80" ht="12.75"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</row>
    <row r="342" spans="26:80" ht="12.75"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</row>
    <row r="343" spans="26:80" ht="12.75"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</row>
    <row r="344" spans="26:80" ht="12.75"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</row>
    <row r="345" spans="26:80" ht="12.75"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</row>
    <row r="346" spans="26:80" ht="12.75"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</row>
    <row r="347" spans="26:80" ht="12.75"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</row>
    <row r="348" spans="26:80" ht="12.75"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</row>
    <row r="349" spans="26:80" ht="12.75"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</row>
    <row r="350" spans="26:80" ht="12.75"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</row>
    <row r="351" spans="26:80" ht="12.75"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</row>
    <row r="352" spans="26:80" ht="12.75"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</row>
    <row r="353" spans="26:80" ht="12.75"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</row>
    <row r="354" spans="26:80" ht="12.75"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</row>
    <row r="355" spans="26:80" ht="12.75"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</row>
    <row r="356" spans="26:80" ht="12.75"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</row>
    <row r="357" spans="26:80" ht="12.75"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</row>
    <row r="358" spans="26:80" ht="12.75"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</row>
    <row r="359" spans="26:80" ht="12.75"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</row>
    <row r="360" spans="26:80" ht="12.75"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</row>
    <row r="361" spans="26:80" ht="12.75"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</row>
    <row r="362" spans="26:80" ht="12.75"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</row>
    <row r="363" spans="26:80" ht="12.75"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</row>
    <row r="364" spans="26:80" ht="12.75"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</row>
    <row r="365" spans="26:80" ht="12.75"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</row>
    <row r="366" spans="26:80" ht="12.75"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</row>
    <row r="367" spans="26:80" ht="12.75"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</row>
    <row r="368" spans="26:80" ht="12.75"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</row>
    <row r="369" spans="26:80" ht="12.75"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</row>
    <row r="370" spans="26:80" ht="12.75"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</row>
    <row r="371" spans="26:80" ht="12.75"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</row>
    <row r="372" spans="26:80" ht="12.75"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</row>
    <row r="373" spans="26:80" ht="12.75"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</row>
    <row r="374" spans="26:80" ht="12.75"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</row>
    <row r="375" spans="26:80" ht="12.75"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</row>
    <row r="376" spans="26:80" ht="12.75"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</row>
    <row r="377" spans="26:80" ht="12.75"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</row>
    <row r="378" spans="26:80" ht="12.75"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</row>
    <row r="379" spans="26:80" ht="12.75"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</row>
    <row r="380" spans="26:80" ht="12.75"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</row>
    <row r="381" spans="26:80" ht="12.75"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</row>
    <row r="382" spans="26:80" ht="12.75"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</row>
    <row r="383" spans="26:80" ht="12.75"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</row>
    <row r="384" spans="26:80" ht="12.75"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</row>
    <row r="385" spans="26:80" ht="12.75"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</row>
    <row r="386" spans="26:80" ht="12.75"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</row>
    <row r="387" spans="26:80" ht="12.75"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</row>
    <row r="388" spans="26:80" ht="12.75"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</row>
    <row r="389" spans="26:80" ht="12.75"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</row>
    <row r="390" spans="26:80" ht="12.75"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</row>
    <row r="391" spans="26:80" ht="12.75"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</row>
    <row r="392" spans="26:80" ht="12.75"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</row>
    <row r="393" spans="26:80" ht="12.75"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</row>
    <row r="394" spans="26:80" ht="12.75"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</row>
    <row r="395" spans="26:80" ht="12.75"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</row>
    <row r="396" spans="26:80" ht="12.75"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</row>
    <row r="397" spans="26:80" ht="12.75"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</row>
    <row r="398" spans="26:80" ht="12.75"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</row>
    <row r="399" spans="26:80" ht="12.75"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</row>
    <row r="400" spans="26:80" ht="12.75"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</row>
    <row r="401" spans="26:80" ht="12.75"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</row>
    <row r="402" spans="26:80" ht="12.75"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</row>
    <row r="403" spans="26:80" ht="12.75"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</row>
    <row r="404" spans="26:80" ht="12.75"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</row>
    <row r="405" spans="26:80" ht="12.75"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</row>
    <row r="406" spans="26:80" ht="12.75"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</row>
    <row r="407" spans="26:80" ht="12.75"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</row>
    <row r="408" spans="26:80" ht="12.75"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</row>
    <row r="409" spans="26:80" ht="12.75"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</row>
    <row r="410" spans="26:80" ht="12.75"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</row>
    <row r="411" spans="26:80" ht="12.75"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</row>
    <row r="412" spans="26:80" ht="12.75"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</row>
    <row r="413" spans="26:80" ht="12.75"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</row>
    <row r="414" spans="26:80" ht="12.75"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</row>
    <row r="415" spans="26:80" ht="12.75"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</row>
    <row r="416" spans="26:80" ht="12.75"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</row>
    <row r="417" spans="26:80" ht="12.75"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</row>
    <row r="418" spans="26:80" ht="12.75"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</row>
    <row r="419" spans="26:80" ht="12.75"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</row>
    <row r="420" spans="26:80" ht="12.75"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</row>
    <row r="421" spans="26:80" ht="12.75"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</row>
    <row r="422" spans="26:80" ht="12.75"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</row>
    <row r="423" spans="26:80" ht="12.75"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</row>
    <row r="424" spans="26:80" ht="12.75"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</row>
    <row r="425" spans="26:80" ht="12.75"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</row>
    <row r="426" spans="26:80" ht="12.75"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</row>
    <row r="427" spans="26:80" ht="12.75"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</row>
    <row r="428" spans="26:80" ht="12.75"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</row>
    <row r="429" spans="26:80" ht="12.75"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</row>
    <row r="430" spans="26:80" ht="12.75"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</row>
    <row r="431" spans="26:80" ht="12.75"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</row>
    <row r="432" spans="26:80" ht="12.75"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</row>
    <row r="433" spans="26:80" ht="12.75"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</row>
    <row r="434" spans="26:80" ht="12.75"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</row>
    <row r="435" spans="26:80" ht="12.75"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</row>
    <row r="436" spans="26:80" ht="12.75"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</row>
    <row r="437" spans="26:80" ht="12.75"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</row>
    <row r="438" spans="26:80" ht="12.75"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</row>
    <row r="439" spans="26:80" ht="12.75"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</row>
    <row r="440" spans="26:80" ht="12.75"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</row>
    <row r="441" spans="26:80" ht="12.75"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</row>
    <row r="442" spans="26:80" ht="12.75"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</row>
    <row r="443" spans="26:80" ht="12.75"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</row>
    <row r="444" spans="26:80" ht="12.75"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</row>
    <row r="445" spans="26:80" ht="12.75"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</row>
    <row r="446" spans="26:80" ht="12.75"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</row>
    <row r="447" spans="26:80" ht="12.75"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</row>
    <row r="448" spans="26:80" ht="12.75"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</row>
    <row r="449" spans="26:80" ht="12.75"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</row>
    <row r="450" spans="26:80" ht="12.75"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</row>
    <row r="451" spans="26:80" ht="12.75"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</row>
    <row r="452" spans="26:80" ht="12.75"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</row>
    <row r="453" spans="26:80" ht="12.75"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</row>
    <row r="454" spans="26:80" ht="12.75"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</row>
    <row r="455" spans="26:80" ht="12.75"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</row>
    <row r="456" spans="26:80" ht="12.75"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</row>
    <row r="457" spans="26:80" ht="12.75"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</row>
    <row r="458" spans="26:80" ht="12.75"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</row>
    <row r="459" spans="26:80" ht="12.75"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</row>
    <row r="460" spans="26:80" ht="12.75"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</row>
    <row r="461" spans="26:80" ht="12.75"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</row>
    <row r="462" spans="26:80" ht="12.75"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</row>
    <row r="463" spans="26:80" ht="12.75"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</row>
    <row r="464" spans="26:80" ht="12.75"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</row>
    <row r="465" spans="26:80" ht="12.75"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</row>
    <row r="466" spans="26:80" ht="12.75"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</row>
    <row r="467" spans="26:80" ht="12.75"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</row>
    <row r="468" spans="26:80" ht="12.75"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</row>
    <row r="469" spans="26:80" ht="12.75"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</row>
    <row r="470" spans="26:80" ht="12.75"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</row>
    <row r="471" spans="26:80" ht="12.75"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</row>
    <row r="472" spans="26:80" ht="12.75"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</row>
    <row r="473" spans="26:80" ht="12.75"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</row>
    <row r="474" spans="26:80" ht="12.75"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</row>
    <row r="475" spans="26:80" ht="12.75"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</row>
    <row r="476" spans="26:80" ht="12.75"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</row>
    <row r="477" spans="26:80" ht="12.75"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</row>
    <row r="478" spans="26:80" ht="12.75"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</row>
    <row r="479" spans="26:80" ht="12.75"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</row>
    <row r="480" spans="26:80" ht="12.75"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</row>
    <row r="481" spans="26:80" ht="12.75"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  <c r="BZ481" s="42"/>
      <c r="CA481" s="42"/>
      <c r="CB481" s="42"/>
    </row>
    <row r="482" spans="26:80" ht="12.75"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</row>
    <row r="483" spans="26:80" ht="12.75"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</row>
    <row r="484" spans="26:80" ht="12.75"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</row>
    <row r="485" spans="26:80" ht="12.75"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</row>
    <row r="486" spans="26:80" ht="12.75"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</row>
    <row r="487" spans="26:80" ht="12.75"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</row>
    <row r="488" spans="26:80" ht="12.75"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</row>
    <row r="489" spans="26:80" ht="12.75"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</row>
    <row r="490" spans="26:80" ht="12.75"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</row>
    <row r="491" spans="26:80" ht="12.75"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</row>
    <row r="492" spans="26:80" ht="12.75"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</row>
    <row r="493" spans="26:80" ht="12.75"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</row>
    <row r="494" spans="26:80" ht="12.75"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  <c r="BY494" s="42"/>
      <c r="BZ494" s="42"/>
      <c r="CA494" s="42"/>
      <c r="CB494" s="42"/>
    </row>
    <row r="495" spans="26:80" ht="12.75"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</row>
    <row r="496" spans="26:80" ht="12.75"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  <c r="BY496" s="42"/>
      <c r="BZ496" s="42"/>
      <c r="CA496" s="42"/>
      <c r="CB496" s="42"/>
    </row>
    <row r="497" spans="26:80" ht="12.75"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  <c r="CB497" s="42"/>
    </row>
    <row r="498" spans="26:80" ht="12.75"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</row>
    <row r="499" spans="26:80" ht="12.75"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  <c r="BY499" s="42"/>
      <c r="BZ499" s="42"/>
      <c r="CA499" s="42"/>
      <c r="CB499" s="42"/>
    </row>
    <row r="500" spans="26:80" ht="12.75"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2"/>
      <c r="BS500" s="42"/>
      <c r="BT500" s="42"/>
      <c r="BU500" s="42"/>
      <c r="BV500" s="42"/>
      <c r="BW500" s="42"/>
      <c r="BX500" s="42"/>
      <c r="BY500" s="42"/>
      <c r="BZ500" s="42"/>
      <c r="CA500" s="42"/>
      <c r="CB500" s="42"/>
    </row>
    <row r="501" spans="26:80" ht="12.75"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  <c r="BS501" s="42"/>
      <c r="BT501" s="42"/>
      <c r="BU501" s="42"/>
      <c r="BV501" s="42"/>
      <c r="BW501" s="42"/>
      <c r="BX501" s="42"/>
      <c r="BY501" s="42"/>
      <c r="BZ501" s="42"/>
      <c r="CA501" s="42"/>
      <c r="CB501" s="42"/>
    </row>
    <row r="502" spans="26:80" ht="12.75"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  <c r="BS502" s="42"/>
      <c r="BT502" s="42"/>
      <c r="BU502" s="42"/>
      <c r="BV502" s="42"/>
      <c r="BW502" s="42"/>
      <c r="BX502" s="42"/>
      <c r="BY502" s="42"/>
      <c r="BZ502" s="42"/>
      <c r="CA502" s="42"/>
      <c r="CB502" s="42"/>
    </row>
    <row r="503" spans="26:80" ht="12.75"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2"/>
      <c r="BS503" s="42"/>
      <c r="BT503" s="42"/>
      <c r="BU503" s="42"/>
      <c r="BV503" s="42"/>
      <c r="BW503" s="42"/>
      <c r="BX503" s="42"/>
      <c r="BY503" s="42"/>
      <c r="BZ503" s="42"/>
      <c r="CA503" s="42"/>
      <c r="CB503" s="42"/>
    </row>
    <row r="504" spans="26:80" ht="12.75"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2"/>
      <c r="BS504" s="42"/>
      <c r="BT504" s="42"/>
      <c r="BU504" s="42"/>
      <c r="BV504" s="42"/>
      <c r="BW504" s="42"/>
      <c r="BX504" s="42"/>
      <c r="BY504" s="42"/>
      <c r="BZ504" s="42"/>
      <c r="CA504" s="42"/>
      <c r="CB504" s="42"/>
    </row>
    <row r="505" spans="26:80" ht="12.75"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2"/>
      <c r="BS505" s="42"/>
      <c r="BT505" s="42"/>
      <c r="BU505" s="42"/>
      <c r="BV505" s="42"/>
      <c r="BW505" s="42"/>
      <c r="BX505" s="42"/>
      <c r="BY505" s="42"/>
      <c r="BZ505" s="42"/>
      <c r="CA505" s="42"/>
      <c r="CB505" s="42"/>
    </row>
    <row r="506" spans="26:80" ht="12.75"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2"/>
      <c r="BS506" s="42"/>
      <c r="BT506" s="42"/>
      <c r="BU506" s="42"/>
      <c r="BV506" s="42"/>
      <c r="BW506" s="42"/>
      <c r="BX506" s="42"/>
      <c r="BY506" s="42"/>
      <c r="BZ506" s="42"/>
      <c r="CA506" s="42"/>
      <c r="CB506" s="42"/>
    </row>
    <row r="507" spans="26:80" ht="12.75"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2"/>
      <c r="BS507" s="42"/>
      <c r="BT507" s="42"/>
      <c r="BU507" s="42"/>
      <c r="BV507" s="42"/>
      <c r="BW507" s="42"/>
      <c r="BX507" s="42"/>
      <c r="BY507" s="42"/>
      <c r="BZ507" s="42"/>
      <c r="CA507" s="42"/>
      <c r="CB507" s="42"/>
    </row>
    <row r="508" spans="26:80" ht="12.75"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  <c r="BS508" s="42"/>
      <c r="BT508" s="42"/>
      <c r="BU508" s="42"/>
      <c r="BV508" s="42"/>
      <c r="BW508" s="42"/>
      <c r="BX508" s="42"/>
      <c r="BY508" s="42"/>
      <c r="BZ508" s="42"/>
      <c r="CA508" s="42"/>
      <c r="CB508" s="42"/>
    </row>
    <row r="509" spans="26:80" ht="12.75"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2"/>
      <c r="BS509" s="42"/>
      <c r="BT509" s="42"/>
      <c r="BU509" s="42"/>
      <c r="BV509" s="42"/>
      <c r="BW509" s="42"/>
      <c r="BX509" s="42"/>
      <c r="BY509" s="42"/>
      <c r="BZ509" s="42"/>
      <c r="CA509" s="42"/>
      <c r="CB509" s="42"/>
    </row>
    <row r="510" spans="26:80" ht="12.75"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  <c r="BS510" s="42"/>
      <c r="BT510" s="42"/>
      <c r="BU510" s="42"/>
      <c r="BV510" s="42"/>
      <c r="BW510" s="42"/>
      <c r="BX510" s="42"/>
      <c r="BY510" s="42"/>
      <c r="BZ510" s="42"/>
      <c r="CA510" s="42"/>
      <c r="CB510" s="42"/>
    </row>
    <row r="511" spans="26:80" ht="12.75"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  <c r="BS511" s="42"/>
      <c r="BT511" s="42"/>
      <c r="BU511" s="42"/>
      <c r="BV511" s="42"/>
      <c r="BW511" s="42"/>
      <c r="BX511" s="42"/>
      <c r="BY511" s="42"/>
      <c r="BZ511" s="42"/>
      <c r="CA511" s="42"/>
      <c r="CB511" s="42"/>
    </row>
    <row r="512" spans="26:80" ht="12.75"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  <c r="BS512" s="42"/>
      <c r="BT512" s="42"/>
      <c r="BU512" s="42"/>
      <c r="BV512" s="42"/>
      <c r="BW512" s="42"/>
      <c r="BX512" s="42"/>
      <c r="BY512" s="42"/>
      <c r="BZ512" s="42"/>
      <c r="CA512" s="42"/>
      <c r="CB512" s="42"/>
    </row>
    <row r="513" spans="26:80" ht="12.75"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2"/>
      <c r="BS513" s="42"/>
      <c r="BT513" s="42"/>
      <c r="BU513" s="42"/>
      <c r="BV513" s="42"/>
      <c r="BW513" s="42"/>
      <c r="BX513" s="42"/>
      <c r="BY513" s="42"/>
      <c r="BZ513" s="42"/>
      <c r="CA513" s="42"/>
      <c r="CB513" s="42"/>
    </row>
    <row r="514" spans="26:80" ht="12.75"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2"/>
      <c r="BS514" s="42"/>
      <c r="BT514" s="42"/>
      <c r="BU514" s="42"/>
      <c r="BV514" s="42"/>
      <c r="BW514" s="42"/>
      <c r="BX514" s="42"/>
      <c r="BY514" s="42"/>
      <c r="BZ514" s="42"/>
      <c r="CA514" s="42"/>
      <c r="CB514" s="42"/>
    </row>
    <row r="515" spans="26:80" ht="12.75"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2"/>
      <c r="BS515" s="42"/>
      <c r="BT515" s="42"/>
      <c r="BU515" s="42"/>
      <c r="BV515" s="42"/>
      <c r="BW515" s="42"/>
      <c r="BX515" s="42"/>
      <c r="BY515" s="42"/>
      <c r="BZ515" s="42"/>
      <c r="CA515" s="42"/>
      <c r="CB515" s="42"/>
    </row>
    <row r="516" spans="26:80" ht="12.75"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  <c r="BY516" s="42"/>
      <c r="BZ516" s="42"/>
      <c r="CA516" s="42"/>
      <c r="CB516" s="42"/>
    </row>
    <row r="517" spans="26:80" ht="12.75"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  <c r="BY517" s="42"/>
      <c r="BZ517" s="42"/>
      <c r="CA517" s="42"/>
      <c r="CB517" s="42"/>
    </row>
    <row r="518" spans="26:80" ht="12.75"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  <c r="BY518" s="42"/>
      <c r="BZ518" s="42"/>
      <c r="CA518" s="42"/>
      <c r="CB518" s="42"/>
    </row>
    <row r="519" spans="26:80" ht="12.75"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  <c r="BZ519" s="42"/>
      <c r="CA519" s="42"/>
      <c r="CB519" s="42"/>
    </row>
    <row r="520" spans="26:80" ht="12.75"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  <c r="BY520" s="42"/>
      <c r="BZ520" s="42"/>
      <c r="CA520" s="42"/>
      <c r="CB520" s="42"/>
    </row>
    <row r="521" spans="26:80" ht="12.75"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  <c r="BY521" s="42"/>
      <c r="BZ521" s="42"/>
      <c r="CA521" s="42"/>
      <c r="CB521" s="42"/>
    </row>
    <row r="522" spans="26:80" ht="12.75"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  <c r="BY522" s="42"/>
      <c r="BZ522" s="42"/>
      <c r="CA522" s="42"/>
      <c r="CB522" s="42"/>
    </row>
    <row r="523" spans="26:80" ht="12.75"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  <c r="BY523" s="42"/>
      <c r="BZ523" s="42"/>
      <c r="CA523" s="42"/>
      <c r="CB523" s="42"/>
    </row>
    <row r="524" spans="26:80" ht="12.75"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</row>
    <row r="525" spans="26:80" ht="12.75"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  <c r="BY525" s="42"/>
      <c r="BZ525" s="42"/>
      <c r="CA525" s="42"/>
      <c r="CB525" s="42"/>
    </row>
    <row r="526" spans="26:80" ht="12.75"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</row>
    <row r="527" spans="26:80" ht="12.75"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  <c r="BY527" s="42"/>
      <c r="BZ527" s="42"/>
      <c r="CA527" s="42"/>
      <c r="CB527" s="42"/>
    </row>
    <row r="528" spans="26:80" ht="12.75"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  <c r="BY528" s="42"/>
      <c r="BZ528" s="42"/>
      <c r="CA528" s="42"/>
      <c r="CB528" s="42"/>
    </row>
    <row r="529" spans="26:80" ht="12.75"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  <c r="BY529" s="42"/>
      <c r="BZ529" s="42"/>
      <c r="CA529" s="42"/>
      <c r="CB529" s="42"/>
    </row>
    <row r="530" spans="26:80" ht="12.75"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  <c r="BY530" s="42"/>
      <c r="BZ530" s="42"/>
      <c r="CA530" s="42"/>
      <c r="CB530" s="42"/>
    </row>
    <row r="531" spans="26:80" ht="12.75"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  <c r="BY531" s="42"/>
      <c r="BZ531" s="42"/>
      <c r="CA531" s="42"/>
      <c r="CB531" s="42"/>
    </row>
    <row r="532" spans="26:80" ht="12.75"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</row>
    <row r="533" spans="26:80" ht="12.75"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  <c r="BY533" s="42"/>
      <c r="BZ533" s="42"/>
      <c r="CA533" s="42"/>
      <c r="CB533" s="42"/>
    </row>
    <row r="534" spans="26:80" ht="12.75"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  <c r="BY534" s="42"/>
      <c r="BZ534" s="42"/>
      <c r="CA534" s="42"/>
      <c r="CB534" s="42"/>
    </row>
    <row r="535" spans="26:80" ht="12.75"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  <c r="BY535" s="42"/>
      <c r="BZ535" s="42"/>
      <c r="CA535" s="42"/>
      <c r="CB535" s="42"/>
    </row>
    <row r="536" spans="26:80" ht="12.75"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  <c r="BY536" s="42"/>
      <c r="BZ536" s="42"/>
      <c r="CA536" s="42"/>
      <c r="CB536" s="42"/>
    </row>
    <row r="537" spans="26:80" ht="12.75"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</row>
    <row r="538" spans="26:80" ht="12.75"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</row>
    <row r="539" spans="26:80" ht="12.75"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  <c r="BY539" s="42"/>
      <c r="BZ539" s="42"/>
      <c r="CA539" s="42"/>
      <c r="CB539" s="42"/>
    </row>
    <row r="540" spans="26:80" ht="12.75"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  <c r="BY540" s="42"/>
      <c r="BZ540" s="42"/>
      <c r="CA540" s="42"/>
      <c r="CB540" s="42"/>
    </row>
    <row r="541" spans="26:80" ht="12.75"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  <c r="BY541" s="42"/>
      <c r="BZ541" s="42"/>
      <c r="CA541" s="42"/>
      <c r="CB541" s="42"/>
    </row>
    <row r="542" spans="26:80" ht="12.75"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  <c r="BY542" s="42"/>
      <c r="BZ542" s="42"/>
      <c r="CA542" s="42"/>
      <c r="CB542" s="42"/>
    </row>
    <row r="543" spans="26:80" ht="12.75"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  <c r="BY543" s="42"/>
      <c r="BZ543" s="42"/>
      <c r="CA543" s="42"/>
      <c r="CB543" s="42"/>
    </row>
    <row r="544" spans="26:80" ht="12.75"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  <c r="BY544" s="42"/>
      <c r="BZ544" s="42"/>
      <c r="CA544" s="42"/>
      <c r="CB544" s="42"/>
    </row>
    <row r="545" spans="26:80" ht="12.75"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  <c r="BY545" s="42"/>
      <c r="BZ545" s="42"/>
      <c r="CA545" s="42"/>
      <c r="CB545" s="42"/>
    </row>
    <row r="546" spans="26:80" ht="12.75"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  <c r="BY546" s="42"/>
      <c r="BZ546" s="42"/>
      <c r="CA546" s="42"/>
      <c r="CB546" s="42"/>
    </row>
    <row r="547" spans="26:80" ht="12.75"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  <c r="BY547" s="42"/>
      <c r="BZ547" s="42"/>
      <c r="CA547" s="42"/>
      <c r="CB547" s="42"/>
    </row>
    <row r="548" spans="26:80" ht="12.75"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  <c r="BT548" s="42"/>
      <c r="BU548" s="42"/>
      <c r="BV548" s="42"/>
      <c r="BW548" s="42"/>
      <c r="BX548" s="42"/>
      <c r="BY548" s="42"/>
      <c r="BZ548" s="42"/>
      <c r="CA548" s="42"/>
      <c r="CB548" s="42"/>
    </row>
    <row r="549" spans="26:80" ht="12.75"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  <c r="BY549" s="42"/>
      <c r="BZ549" s="42"/>
      <c r="CA549" s="42"/>
      <c r="CB549" s="42"/>
    </row>
    <row r="550" spans="26:80" ht="12.75"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  <c r="BT550" s="42"/>
      <c r="BU550" s="42"/>
      <c r="BV550" s="42"/>
      <c r="BW550" s="42"/>
      <c r="BX550" s="42"/>
      <c r="BY550" s="42"/>
      <c r="BZ550" s="42"/>
      <c r="CA550" s="42"/>
      <c r="CB550" s="42"/>
    </row>
    <row r="551" spans="26:80" ht="12.75"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  <c r="BY551" s="42"/>
      <c r="BZ551" s="42"/>
      <c r="CA551" s="42"/>
      <c r="CB551" s="42"/>
    </row>
    <row r="552" spans="26:80" ht="12.75"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  <c r="BT552" s="42"/>
      <c r="BU552" s="42"/>
      <c r="BV552" s="42"/>
      <c r="BW552" s="42"/>
      <c r="BX552" s="42"/>
      <c r="BY552" s="42"/>
      <c r="BZ552" s="42"/>
      <c r="CA552" s="42"/>
      <c r="CB552" s="42"/>
    </row>
    <row r="553" spans="26:80" ht="12.75"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  <c r="BY553" s="42"/>
      <c r="BZ553" s="42"/>
      <c r="CA553" s="42"/>
      <c r="CB553" s="42"/>
    </row>
    <row r="554" spans="26:80" ht="12.75"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  <c r="BY554" s="42"/>
      <c r="BZ554" s="42"/>
      <c r="CA554" s="42"/>
      <c r="CB554" s="42"/>
    </row>
    <row r="555" spans="26:80" ht="12.75"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  <c r="BY555" s="42"/>
      <c r="BZ555" s="42"/>
      <c r="CA555" s="42"/>
      <c r="CB555" s="42"/>
    </row>
    <row r="556" spans="26:80" ht="12.75"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  <c r="BY556" s="42"/>
      <c r="BZ556" s="42"/>
      <c r="CA556" s="42"/>
      <c r="CB556" s="42"/>
    </row>
    <row r="557" spans="26:80" ht="12.75"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</row>
    <row r="558" spans="26:80" ht="12.75"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</row>
    <row r="559" spans="26:80" ht="12.75"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</row>
    <row r="560" spans="26:80" ht="12.75"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</row>
    <row r="561" spans="26:80" ht="12.75"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  <c r="BY561" s="42"/>
      <c r="BZ561" s="42"/>
      <c r="CA561" s="42"/>
      <c r="CB561" s="42"/>
    </row>
    <row r="562" spans="26:80" ht="12.75"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</row>
    <row r="563" spans="26:80" ht="12.75"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</row>
    <row r="564" spans="26:80" ht="12.75"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</row>
    <row r="565" spans="26:80" ht="12.75"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</row>
    <row r="566" spans="26:80" ht="12.75"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  <c r="BY566" s="42"/>
      <c r="BZ566" s="42"/>
      <c r="CA566" s="42"/>
      <c r="CB566" s="42"/>
    </row>
    <row r="567" spans="26:80" ht="12.75"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  <c r="BY567" s="42"/>
      <c r="BZ567" s="42"/>
      <c r="CA567" s="42"/>
      <c r="CB567" s="42"/>
    </row>
    <row r="568" spans="26:80" ht="12.75"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</row>
    <row r="569" spans="26:80" ht="12.75"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</row>
    <row r="570" spans="26:80" ht="12.75"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  <c r="BY570" s="42"/>
      <c r="BZ570" s="42"/>
      <c r="CA570" s="42"/>
      <c r="CB570" s="42"/>
    </row>
    <row r="571" spans="26:80" ht="12.75"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  <c r="BY571" s="42"/>
      <c r="BZ571" s="42"/>
      <c r="CA571" s="42"/>
      <c r="CB571" s="42"/>
    </row>
    <row r="572" spans="26:80" ht="12.75"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</row>
    <row r="573" spans="26:80" ht="12.75"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</row>
    <row r="574" spans="26:80" ht="12.75"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  <c r="BZ574" s="42"/>
      <c r="CA574" s="42"/>
      <c r="CB574" s="42"/>
    </row>
    <row r="575" spans="26:80" ht="12.75"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  <c r="BY575" s="42"/>
      <c r="BZ575" s="42"/>
      <c r="CA575" s="42"/>
      <c r="CB575" s="42"/>
    </row>
    <row r="576" spans="26:80" ht="12.75"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</row>
    <row r="577" spans="26:80" ht="12.75"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</row>
    <row r="578" spans="26:80" ht="12.75"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</row>
    <row r="579" spans="26:80" ht="12.75"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</row>
    <row r="580" spans="26:80" ht="12.75"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</row>
    <row r="581" spans="26:80" ht="12.75"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  <c r="BY581" s="42"/>
      <c r="BZ581" s="42"/>
      <c r="CA581" s="42"/>
      <c r="CB581" s="42"/>
    </row>
    <row r="582" spans="26:80" ht="12.75"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</row>
    <row r="583" spans="26:80" ht="12.75"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  <c r="BY583" s="42"/>
      <c r="BZ583" s="42"/>
      <c r="CA583" s="42"/>
      <c r="CB583" s="42"/>
    </row>
    <row r="584" spans="26:80" ht="12.75"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  <c r="BY584" s="42"/>
      <c r="BZ584" s="42"/>
      <c r="CA584" s="42"/>
      <c r="CB584" s="42"/>
    </row>
    <row r="585" spans="26:80" ht="12.75"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</row>
    <row r="586" spans="26:80" ht="12.75"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  <c r="BY586" s="42"/>
      <c r="BZ586" s="42"/>
      <c r="CA586" s="42"/>
      <c r="CB586" s="42"/>
    </row>
    <row r="587" spans="26:80" ht="12.75"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</row>
    <row r="588" spans="26:80" ht="12.75"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  <c r="BY588" s="42"/>
      <c r="BZ588" s="42"/>
      <c r="CA588" s="42"/>
      <c r="CB588" s="42"/>
    </row>
    <row r="589" spans="26:80" ht="12.75"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</row>
    <row r="590" spans="26:80" ht="12.75"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  <c r="BY590" s="42"/>
      <c r="BZ590" s="42"/>
      <c r="CA590" s="42"/>
      <c r="CB590" s="42"/>
    </row>
    <row r="591" spans="26:80" ht="12.75"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  <c r="BZ591" s="42"/>
      <c r="CA591" s="42"/>
      <c r="CB591" s="42"/>
    </row>
    <row r="592" spans="26:80" ht="12.75"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</row>
    <row r="593" spans="26:80" ht="12.75"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</row>
    <row r="594" spans="26:80" ht="12.75"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</row>
    <row r="595" spans="26:80" ht="12.75"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</row>
    <row r="596" spans="26:80" ht="12.75"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</row>
    <row r="597" spans="26:80" ht="12.75"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</row>
    <row r="598" spans="26:80" ht="12.75"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</row>
    <row r="599" spans="26:80" ht="12.75"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</row>
    <row r="600" spans="26:80" ht="12.75"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</row>
    <row r="601" spans="26:80" ht="12.75"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</row>
    <row r="602" spans="26:80" ht="12.75"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</row>
    <row r="603" spans="26:80" ht="12.75"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</row>
    <row r="604" spans="26:80" ht="12.75"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</row>
    <row r="605" spans="26:80" ht="12.75"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</row>
    <row r="606" spans="26:80" ht="12.75"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</row>
    <row r="607" spans="26:80" ht="12.75"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</row>
    <row r="608" spans="26:80" ht="12.75"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</row>
    <row r="609" spans="26:80" ht="12.75"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</row>
    <row r="610" spans="26:80" ht="12.75"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</row>
    <row r="611" spans="26:80" ht="12.75"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</row>
    <row r="612" spans="26:80" ht="12.75"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</row>
    <row r="613" spans="26:80" ht="12.75"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</row>
    <row r="614" spans="26:80" ht="12.75"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</row>
    <row r="615" spans="26:80" ht="12.75"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</row>
    <row r="616" spans="26:80" ht="12.75"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</row>
    <row r="617" spans="26:80" ht="12.75"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</row>
    <row r="618" spans="26:80" ht="12.75"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</row>
    <row r="619" spans="26:80" ht="12.75"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</row>
    <row r="620" spans="26:80" ht="12.75"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</row>
    <row r="621" spans="26:80" ht="12.75"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</row>
    <row r="622" spans="26:80" ht="12.75"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</row>
    <row r="623" spans="26:80" ht="12.75"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</row>
    <row r="624" spans="26:80" ht="12.75"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</row>
    <row r="625" spans="26:80" ht="12.75"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</row>
    <row r="626" spans="26:80" ht="12.75"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  <c r="BY626" s="42"/>
      <c r="BZ626" s="42"/>
      <c r="CA626" s="42"/>
      <c r="CB626" s="42"/>
    </row>
    <row r="627" spans="26:80" ht="12.75"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  <c r="BY627" s="42"/>
      <c r="BZ627" s="42"/>
      <c r="CA627" s="42"/>
      <c r="CB627" s="42"/>
    </row>
    <row r="628" spans="26:80" ht="12.75"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</row>
    <row r="629" spans="26:80" ht="12.75"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</row>
    <row r="630" spans="26:80" ht="12.75"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  <c r="BY630" s="42"/>
      <c r="BZ630" s="42"/>
      <c r="CA630" s="42"/>
      <c r="CB630" s="42"/>
    </row>
    <row r="631" spans="26:80" ht="12.75"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</row>
    <row r="632" spans="26:80" ht="12.75"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  <c r="BY632" s="42"/>
      <c r="BZ632" s="42"/>
      <c r="CA632" s="42"/>
      <c r="CB632" s="4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kijonka</dc:creator>
  <cp:keywords/>
  <dc:description/>
  <cp:lastModifiedBy>Ing. Karel Chrobáček, Ph.D.</cp:lastModifiedBy>
  <cp:lastPrinted>2010-09-12T05:58:08Z</cp:lastPrinted>
  <dcterms:created xsi:type="dcterms:W3CDTF">2006-11-28T18:42:04Z</dcterms:created>
  <dcterms:modified xsi:type="dcterms:W3CDTF">2012-01-13T13:36:53Z</dcterms:modified>
  <cp:category/>
  <cp:version/>
  <cp:contentType/>
  <cp:contentStatus/>
</cp:coreProperties>
</file>