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7605" windowHeight="6450" activeTab="0"/>
  </bookViews>
  <sheets>
    <sheet name="Data" sheetId="1" r:id="rId1"/>
    <sheet name="Schema" sheetId="2" r:id="rId2"/>
    <sheet name="List2" sheetId="3" state="hidden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<sst xmlns="http://schemas.openxmlformats.org/spreadsheetml/2006/main" count="27" uniqueCount="26">
  <si>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P</t>
  </si>
  <si>
    <t>pracovního bodu</t>
  </si>
  <si>
    <t>P - pracovní bod</t>
  </si>
  <si>
    <t xml:space="preserve">P1, P2 body z okolí </t>
  </si>
  <si>
    <r>
      <t>I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(mA)</t>
    </r>
  </si>
  <si>
    <r>
      <t>I</t>
    </r>
    <r>
      <rPr>
        <vertAlign val="subscript"/>
        <sz val="10"/>
        <rFont val="Arial"/>
        <family val="2"/>
      </rPr>
      <t>ž</t>
    </r>
    <r>
      <rPr>
        <sz val="10"/>
        <rFont val="Arial"/>
        <family val="0"/>
      </rPr>
      <t xml:space="preserve"> (mA)</t>
    </r>
  </si>
  <si>
    <r>
      <t>U</t>
    </r>
    <r>
      <rPr>
        <vertAlign val="subscript"/>
        <sz val="10"/>
        <rFont val="Arial"/>
        <family val="2"/>
      </rPr>
      <t>ž</t>
    </r>
    <r>
      <rPr>
        <sz val="10"/>
        <rFont val="Arial"/>
        <family val="0"/>
      </rPr>
      <t xml:space="preserve"> (V)</t>
    </r>
  </si>
  <si>
    <r>
      <t>U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(V)</t>
    </r>
  </si>
  <si>
    <r>
      <t>I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(mA)</t>
    </r>
  </si>
  <si>
    <r>
      <t>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(k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</si>
  <si>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r>
      <t>U</t>
    </r>
    <r>
      <rPr>
        <vertAlign val="subscript"/>
        <sz val="10"/>
        <rFont val="Arial"/>
        <family val="2"/>
      </rPr>
      <t>lin</t>
    </r>
    <r>
      <rPr>
        <sz val="10"/>
        <rFont val="Arial"/>
        <family val="0"/>
      </rPr>
      <t xml:space="preserve"> (V)</t>
    </r>
  </si>
  <si>
    <r>
      <t>I</t>
    </r>
    <r>
      <rPr>
        <vertAlign val="subscript"/>
        <sz val="10"/>
        <rFont val="Arial"/>
        <family val="2"/>
      </rPr>
      <t xml:space="preserve">lin </t>
    </r>
    <r>
      <rPr>
        <sz val="10"/>
        <rFont val="Arial"/>
        <family val="0"/>
      </rPr>
      <t>(mA)</t>
    </r>
  </si>
  <si>
    <r>
      <t>I</t>
    </r>
    <r>
      <rPr>
        <vertAlign val="subscript"/>
        <sz val="10"/>
        <rFont val="Arial"/>
        <family val="2"/>
      </rPr>
      <t xml:space="preserve">ž </t>
    </r>
    <r>
      <rPr>
        <sz val="10"/>
        <rFont val="Arial"/>
        <family val="0"/>
      </rPr>
      <t>(mA)</t>
    </r>
  </si>
  <si>
    <t>zdroj</t>
  </si>
  <si>
    <t>naprázdno</t>
  </si>
  <si>
    <t xml:space="preserve">zdroj </t>
  </si>
  <si>
    <t>nakrátko</t>
  </si>
  <si>
    <r>
      <t>I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(mA)</t>
    </r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</si>
  <si>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</si>
  <si>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(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</si>
  <si>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t xml:space="preserve"> měřené/vypočtené hodnoty</t>
  </si>
  <si>
    <r>
      <t>P</t>
    </r>
    <r>
      <rPr>
        <vertAlign val="subscript"/>
        <sz val="10"/>
        <rFont val="Arial"/>
        <family val="2"/>
      </rPr>
      <t>1</t>
    </r>
  </si>
  <si>
    <r>
      <t>P</t>
    </r>
    <r>
      <rPr>
        <vertAlign val="subscript"/>
        <sz val="10"/>
        <rFont val="Arial"/>
        <family val="2"/>
      </rPr>
      <t>2</t>
    </r>
  </si>
  <si>
    <t>Linearizovaný model žárovky</t>
  </si>
  <si>
    <r>
      <t>U</t>
    </r>
    <r>
      <rPr>
        <vertAlign val="subscript"/>
        <sz val="10"/>
        <color indexed="10"/>
        <rFont val="Arial"/>
        <family val="2"/>
      </rPr>
      <t>d</t>
    </r>
    <r>
      <rPr>
        <sz val="10"/>
        <rFont val="Arial"/>
        <family val="0"/>
      </rPr>
      <t xml:space="preserve"> (V)</t>
    </r>
  </si>
  <si>
    <r>
      <t>U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(V)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</si>
</sst>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0.75"/>
      <name val="Arial"/>
      <family val="0"/>
    </font>
    <font>
      <b/>
      <i/>
      <sz val="10.25"/>
      <name val="Arial"/>
      <family val="2"/>
    </font>
    <font>
      <b/>
      <sz val="10.25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0.75"/>
      <name val="Arial"/>
      <family val="2"/>
    </font>
    <font>
      <sz val="10"/>
      <color indexed="15"/>
      <name val="Arial"/>
      <family val="0"/>
    </font>
    <font>
      <sz val="10"/>
      <color indexed="8"/>
      <name val="Arial"/>
      <family val="0"/>
    </font>
    <font>
      <b/>
      <vertAlign val="subscript"/>
      <sz val="10.75"/>
      <name val="Arial"/>
      <family val="2"/>
    </font>
    <font>
      <b/>
      <sz val="10.75"/>
      <color indexed="10"/>
      <name val="Arial"/>
      <family val="2"/>
    </font>
    <font>
      <i/>
      <sz val="12"/>
      <name val="Times New Roman"/>
      <family val="1"/>
    </font>
    <font>
      <sz val="12"/>
      <name val="Arial"/>
      <family val="0"/>
    </font>
    <font>
      <b/>
      <vertAlign val="subscript"/>
      <sz val="10.75"/>
      <color indexed="10"/>
      <name val="Arial"/>
      <family val="2"/>
    </font>
    <font>
      <b/>
      <i/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vertAlign val="subscript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9" fillId="3" borderId="0" xfId="0" applyFont="1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zdroj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List2!$C$2:$C$3</c:f>
              <c:numCache>
                <c:ptCount val="2"/>
                <c:pt idx="0">
                  <c:v>0</c:v>
                </c:pt>
                <c:pt idx="1">
                  <c:v>165.5</c:v>
                </c:pt>
              </c:numCache>
            </c:numRef>
          </c:xVal>
          <c:yVal>
            <c:numRef>
              <c:f>List2!$B$2:$B$3</c:f>
              <c:numCache>
                <c:ptCount val="2"/>
                <c:pt idx="0">
                  <c:v>7.92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žárovka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Data!$B$7:$B$57</c:f>
              <c:numCache/>
            </c:numRef>
          </c:xVal>
          <c:yVal>
            <c:numRef>
              <c:f>Data!$A$7:$A$57</c:f>
              <c:numCache/>
            </c:numRef>
          </c:yVal>
          <c:smooth val="1"/>
        </c:ser>
        <c:ser>
          <c:idx val="3"/>
          <c:order val="2"/>
          <c:tx>
            <c:v>Užlin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List2!$B$7:$B$20</c:f>
              <c:numCache>
                <c:ptCount val="14"/>
                <c:pt idx="0">
                  <c:v>0</c:v>
                </c:pt>
                <c:pt idx="1">
                  <c:v>4.866</c:v>
                </c:pt>
                <c:pt idx="2">
                  <c:v>14.177</c:v>
                </c:pt>
                <c:pt idx="3">
                  <c:v>20.02</c:v>
                </c:pt>
                <c:pt idx="4">
                  <c:v>24.876</c:v>
                </c:pt>
                <c:pt idx="5">
                  <c:v>28.197</c:v>
                </c:pt>
                <c:pt idx="6">
                  <c:v>31.835</c:v>
                </c:pt>
                <c:pt idx="7">
                  <c:v>38.177</c:v>
                </c:pt>
                <c:pt idx="8">
                  <c:v>44.655</c:v>
                </c:pt>
                <c:pt idx="9">
                  <c:v>51.31</c:v>
                </c:pt>
                <c:pt idx="10">
                  <c:v>56.88</c:v>
                </c:pt>
                <c:pt idx="11">
                  <c:v>62.15</c:v>
                </c:pt>
                <c:pt idx="12">
                  <c:v>67.17</c:v>
                </c:pt>
                <c:pt idx="13">
                  <c:v>72.55</c:v>
                </c:pt>
              </c:numCache>
            </c:numRef>
          </c:xVal>
          <c:yVal>
            <c:numRef>
              <c:f>List2!$A$7:$A$20</c:f>
              <c:numCache>
                <c:ptCount val="14"/>
                <c:pt idx="0">
                  <c:v>-3.8635481049562665</c:v>
                </c:pt>
                <c:pt idx="1">
                  <c:v>-3.171242565597666</c:v>
                </c:pt>
                <c:pt idx="2">
                  <c:v>-1.8465288629737602</c:v>
                </c:pt>
                <c:pt idx="3">
                  <c:v>-1.0152215743440225</c:v>
                </c:pt>
                <c:pt idx="4">
                  <c:v>-0.3243387755102036</c:v>
                </c:pt>
                <c:pt idx="5">
                  <c:v>0.1481533527696799</c:v>
                </c:pt>
                <c:pt idx="6">
                  <c:v>0.6657463556851315</c:v>
                </c:pt>
                <c:pt idx="7">
                  <c:v>1.5680483965014576</c:v>
                </c:pt>
                <c:pt idx="8">
                  <c:v>2.4896997084548103</c:v>
                </c:pt>
                <c:pt idx="9">
                  <c:v>3.4365335276967928</c:v>
                </c:pt>
                <c:pt idx="10">
                  <c:v>4.229</c:v>
                </c:pt>
                <c:pt idx="11">
                  <c:v>4.9787842565597655</c:v>
                </c:pt>
                <c:pt idx="12">
                  <c:v>5.692999999999999</c:v>
                </c:pt>
                <c:pt idx="13">
                  <c:v>6.458434402332361</c:v>
                </c:pt>
              </c:numCache>
            </c:numRef>
          </c:yVal>
          <c:smooth val="1"/>
        </c:ser>
        <c:ser>
          <c:idx val="2"/>
          <c:order val="3"/>
          <c:tx>
            <c:v>Rs</c:v>
          </c:tx>
          <c:spPr>
            <a:ln w="3175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(Data!$B$7,Data!$F$2)</c:f>
              <c:numCache/>
            </c:numRef>
          </c:xVal>
          <c:yVal>
            <c:numRef>
              <c:f>(Data!$A$7,Data!$E$2)</c:f>
              <c:numCache/>
            </c:numRef>
          </c:yVal>
          <c:smooth val="1"/>
        </c:ser>
        <c:ser>
          <c:idx val="4"/>
          <c:order val="4"/>
          <c:tx>
            <c:v>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Data!$F$2</c:f>
              <c:numCache/>
            </c:numRef>
          </c:xVal>
          <c:yVal>
            <c:numRef>
              <c:f>Data!$E$2</c:f>
              <c:numCache/>
            </c:numRef>
          </c:yVal>
          <c:smooth val="1"/>
        </c:ser>
        <c:ser>
          <c:idx val="5"/>
          <c:order val="5"/>
          <c:tx>
            <c:v>P1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Data!$F$3</c:f>
              <c:numCache/>
            </c:numRef>
          </c:xVal>
          <c:yVal>
            <c:numRef>
              <c:f>Data!$E$3</c:f>
              <c:numCache/>
            </c:numRef>
          </c:yVal>
          <c:smooth val="1"/>
        </c:ser>
        <c:ser>
          <c:idx val="6"/>
          <c:order val="6"/>
          <c:tx>
            <c:v>P2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P2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Data!$F$4</c:f>
              <c:numCache/>
            </c:numRef>
          </c:xVal>
          <c:yVal>
            <c:numRef>
              <c:f>Data!$E$4</c:f>
              <c:numCache/>
            </c:numRef>
          </c:yVal>
          <c:smooth val="1"/>
        </c:ser>
        <c:ser>
          <c:idx val="7"/>
          <c:order val="7"/>
          <c:tx>
            <c:v>Ud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Ud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Data!$L$2</c:f>
              <c:numCache/>
            </c:numRef>
          </c:xVal>
          <c:yVal>
            <c:numRef>
              <c:f>Data!$K$2</c:f>
              <c:numCache/>
            </c:numRef>
          </c:yVal>
          <c:smooth val="1"/>
        </c:ser>
        <c:axId val="18693911"/>
        <c:axId val="34027472"/>
      </c:scatterChart>
      <c:valAx>
        <c:axId val="1869391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1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27472"/>
        <c:crosses val="autoZero"/>
        <c:crossBetween val="midCat"/>
        <c:dispUnits/>
        <c:majorUnit val="10"/>
      </c:valAx>
      <c:valAx>
        <c:axId val="3402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1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5</xdr:row>
      <xdr:rowOff>9525</xdr:rowOff>
    </xdr:from>
    <xdr:to>
      <xdr:col>10</xdr:col>
      <xdr:colOff>447675</xdr:colOff>
      <xdr:row>28</xdr:row>
      <xdr:rowOff>76200</xdr:rowOff>
    </xdr:to>
    <xdr:graphicFrame>
      <xdr:nvGraphicFramePr>
        <xdr:cNvPr id="1" name="Chart 6"/>
        <xdr:cNvGraphicFramePr/>
      </xdr:nvGraphicFramePr>
      <xdr:xfrm>
        <a:off x="1552575" y="971550"/>
        <a:ext cx="51149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140625" style="1" customWidth="1"/>
    <col min="2" max="2" width="11.00390625" style="1" bestFit="1" customWidth="1"/>
    <col min="3" max="11" width="9.140625" style="1" customWidth="1"/>
    <col min="12" max="12" width="11.421875" style="1" bestFit="1" customWidth="1"/>
    <col min="13" max="13" width="9.00390625" style="1" customWidth="1"/>
    <col min="14" max="16384" width="9.140625" style="1" customWidth="1"/>
  </cols>
  <sheetData>
    <row r="1" spans="1:17" ht="16.5" thickBot="1">
      <c r="A1" s="4" t="s">
        <v>25</v>
      </c>
      <c r="B1" s="5" t="s">
        <v>4</v>
      </c>
      <c r="C1" s="6" t="s">
        <v>19</v>
      </c>
      <c r="E1" s="11" t="s">
        <v>6</v>
      </c>
      <c r="F1" s="12" t="s">
        <v>5</v>
      </c>
      <c r="I1" s="6" t="s">
        <v>18</v>
      </c>
      <c r="J1" s="6" t="s">
        <v>9</v>
      </c>
      <c r="K1" s="32" t="s">
        <v>24</v>
      </c>
      <c r="P1" s="7"/>
      <c r="Q1" s="7"/>
    </row>
    <row r="2" spans="1:14" ht="13.5" thickBot="1">
      <c r="A2" s="14">
        <v>7.92</v>
      </c>
      <c r="B2" s="15">
        <v>165.5</v>
      </c>
      <c r="C2" s="1">
        <f>IF(OR(A2="",B2=""),"",A2/B2*1000)</f>
        <v>47.854984894259815</v>
      </c>
      <c r="D2" s="31" t="s">
        <v>0</v>
      </c>
      <c r="E2" s="24">
        <v>4.9638</v>
      </c>
      <c r="F2" s="24">
        <v>62.15</v>
      </c>
      <c r="G2" s="33" t="s">
        <v>2</v>
      </c>
      <c r="H2" s="34"/>
      <c r="I2" s="1">
        <f>IF(OR(E2="",F2=""),"",E2/F2)</f>
        <v>0.07986806114239743</v>
      </c>
      <c r="J2" s="3">
        <f>IF(E4=0,"",IF(E3=0,"",IF(F4=0,"",IF(F3=0,"",(E4-E3)/(F4-F3)))))</f>
        <v>0.14227405247813407</v>
      </c>
      <c r="K2" s="1">
        <f>IF(List2!A7="","",List2!A7)</f>
        <v>-3.8635481049562665</v>
      </c>
      <c r="L2" s="1">
        <v>0</v>
      </c>
      <c r="M2" s="26"/>
      <c r="N2" s="27" t="s">
        <v>20</v>
      </c>
    </row>
    <row r="3" spans="1:11" ht="15.75">
      <c r="A3" s="9" t="s">
        <v>13</v>
      </c>
      <c r="B3" s="10" t="s">
        <v>15</v>
      </c>
      <c r="D3" s="22" t="s">
        <v>21</v>
      </c>
      <c r="E3" s="18">
        <v>4.229</v>
      </c>
      <c r="F3" s="19">
        <v>56.88</v>
      </c>
      <c r="G3" s="35" t="s">
        <v>3</v>
      </c>
      <c r="H3" s="36"/>
      <c r="K3" s="7" t="s">
        <v>17</v>
      </c>
    </row>
    <row r="4" spans="1:11" ht="16.5" thickBot="1">
      <c r="A4" s="8" t="s">
        <v>14</v>
      </c>
      <c r="B4" s="2" t="s">
        <v>16</v>
      </c>
      <c r="D4" s="23" t="s">
        <v>22</v>
      </c>
      <c r="E4" s="25">
        <v>5.693</v>
      </c>
      <c r="F4" s="25">
        <v>67.17</v>
      </c>
      <c r="G4" s="37" t="s">
        <v>1</v>
      </c>
      <c r="H4" s="38"/>
      <c r="K4" s="1">
        <f>IF(OR(J2="",K2=""),"",-K2/J2)</f>
        <v>27.15567622950819</v>
      </c>
    </row>
    <row r="5" ht="13.5" thickBot="1"/>
    <row r="6" spans="1:18" ht="16.5" thickBot="1">
      <c r="A6" s="4" t="s">
        <v>6</v>
      </c>
      <c r="B6" s="5" t="s">
        <v>12</v>
      </c>
      <c r="R6" s="28"/>
    </row>
    <row r="7" spans="1:2" ht="12.75">
      <c r="A7" s="16">
        <v>0</v>
      </c>
      <c r="B7" s="17">
        <v>0</v>
      </c>
    </row>
    <row r="8" spans="1:2" ht="12.75">
      <c r="A8" s="18">
        <v>0.0729</v>
      </c>
      <c r="B8" s="19">
        <v>4.866</v>
      </c>
    </row>
    <row r="9" spans="1:2" ht="12.75">
      <c r="A9" s="18">
        <v>0.249</v>
      </c>
      <c r="B9" s="19">
        <v>14.177</v>
      </c>
    </row>
    <row r="10" spans="1:2" ht="12.75">
      <c r="A10" s="18">
        <v>0.4359</v>
      </c>
      <c r="B10" s="19">
        <v>20.02</v>
      </c>
    </row>
    <row r="11" spans="1:2" ht="12.75">
      <c r="A11" s="18">
        <v>0.6793</v>
      </c>
      <c r="B11" s="19">
        <v>24.876</v>
      </c>
    </row>
    <row r="12" spans="1:2" ht="12.75">
      <c r="A12" s="18">
        <v>0.995</v>
      </c>
      <c r="B12" s="19">
        <v>28.197</v>
      </c>
    </row>
    <row r="13" spans="1:16" ht="12.75">
      <c r="A13" s="18">
        <v>1.3</v>
      </c>
      <c r="B13" s="19">
        <v>31.835</v>
      </c>
      <c r="O13"/>
      <c r="P13"/>
    </row>
    <row r="14" spans="1:2" ht="12.75">
      <c r="A14" s="18">
        <v>1.9519</v>
      </c>
      <c r="B14" s="19">
        <v>38.177</v>
      </c>
    </row>
    <row r="15" spans="1:2" ht="12.75">
      <c r="A15" s="18">
        <v>2.7</v>
      </c>
      <c r="B15" s="19">
        <v>44.655</v>
      </c>
    </row>
    <row r="16" spans="1:2" ht="12.75">
      <c r="A16" s="18">
        <v>3.51</v>
      </c>
      <c r="B16" s="19">
        <v>51.31</v>
      </c>
    </row>
    <row r="17" spans="1:2" ht="12.75">
      <c r="A17" s="18">
        <v>4.229</v>
      </c>
      <c r="B17" s="19">
        <v>56.88</v>
      </c>
    </row>
    <row r="18" spans="1:2" ht="12.75">
      <c r="A18" s="18">
        <v>4.9638</v>
      </c>
      <c r="B18" s="19">
        <v>62.15</v>
      </c>
    </row>
    <row r="19" spans="1:2" ht="12.75">
      <c r="A19" s="18">
        <v>5.693</v>
      </c>
      <c r="B19" s="19">
        <v>67.17</v>
      </c>
    </row>
    <row r="20" spans="1:2" ht="12.75">
      <c r="A20" s="18">
        <v>6.515</v>
      </c>
      <c r="B20" s="19">
        <v>72.55</v>
      </c>
    </row>
    <row r="21" spans="1:13" ht="12.75">
      <c r="A21" s="20"/>
      <c r="B21" s="21"/>
      <c r="L21" s="1">
        <f>IF($J$2="","",IF(M21="","",IF(A21="","",$J$2*M21-$J$2*$F$3+$E$3)))</f>
      </c>
      <c r="M21" s="1">
        <f>IF($J$2="","",IF(A21="","",IF(B21="","",B21)))</f>
      </c>
    </row>
    <row r="22" spans="1:2" ht="12.75">
      <c r="A22" s="20"/>
      <c r="B22" s="21"/>
    </row>
    <row r="23" spans="1:2" ht="12.75">
      <c r="A23" s="20"/>
      <c r="B23" s="21"/>
    </row>
    <row r="24" spans="1:2" ht="12.75">
      <c r="A24" s="20"/>
      <c r="B24" s="21"/>
    </row>
    <row r="25" spans="1:2" ht="12.75">
      <c r="A25" s="20"/>
      <c r="B25" s="21"/>
    </row>
    <row r="26" spans="1:2" ht="12.75">
      <c r="A26" s="20"/>
      <c r="B26" s="21"/>
    </row>
    <row r="27" spans="1:2" ht="12.75">
      <c r="A27" s="20"/>
      <c r="B27" s="21"/>
    </row>
    <row r="28" spans="1:2" ht="12.75">
      <c r="A28" s="20"/>
      <c r="B28" s="21"/>
    </row>
    <row r="29" spans="1:2" ht="12.75">
      <c r="A29" s="20"/>
      <c r="B29" s="21"/>
    </row>
    <row r="30" spans="1:2" ht="12.75">
      <c r="A30" s="20"/>
      <c r="B30" s="21"/>
    </row>
    <row r="31" spans="1:2" ht="12.75">
      <c r="A31" s="20"/>
      <c r="B31" s="21"/>
    </row>
    <row r="32" spans="1:2" ht="12.75">
      <c r="A32" s="20"/>
      <c r="B32" s="21"/>
    </row>
    <row r="33" spans="1:2" ht="12.75">
      <c r="A33" s="20"/>
      <c r="B33" s="21"/>
    </row>
    <row r="34" spans="1:2" ht="12.75">
      <c r="A34" s="20"/>
      <c r="B34" s="21"/>
    </row>
    <row r="35" spans="1:2" ht="12.75">
      <c r="A35" s="20"/>
      <c r="B35" s="21"/>
    </row>
    <row r="36" spans="1:2" ht="12.75">
      <c r="A36" s="20"/>
      <c r="B36" s="21"/>
    </row>
    <row r="37" spans="1:2" ht="12.75">
      <c r="A37" s="20"/>
      <c r="B37" s="21"/>
    </row>
    <row r="38" spans="1:2" ht="12.75">
      <c r="A38" s="20"/>
      <c r="B38" s="21"/>
    </row>
    <row r="39" spans="1:2" ht="12.75">
      <c r="A39" s="20"/>
      <c r="B39" s="21"/>
    </row>
    <row r="40" spans="1:2" ht="12.75">
      <c r="A40" s="20"/>
      <c r="B40" s="21"/>
    </row>
    <row r="41" spans="1:2" ht="12.75">
      <c r="A41" s="20"/>
      <c r="B41" s="21"/>
    </row>
    <row r="42" spans="1:2" ht="12.75">
      <c r="A42" s="20"/>
      <c r="B42" s="21"/>
    </row>
    <row r="43" spans="1:2" ht="12.75">
      <c r="A43" s="20"/>
      <c r="B43" s="21"/>
    </row>
    <row r="44" spans="1:2" ht="12.75">
      <c r="A44" s="20"/>
      <c r="B44" s="21"/>
    </row>
    <row r="45" spans="1:2" ht="12.75">
      <c r="A45" s="20"/>
      <c r="B45" s="21"/>
    </row>
    <row r="46" spans="1:2" ht="12.75">
      <c r="A46" s="20"/>
      <c r="B46" s="21"/>
    </row>
    <row r="47" spans="1:2" ht="12.75">
      <c r="A47" s="20"/>
      <c r="B47" s="21"/>
    </row>
    <row r="48" spans="1:2" ht="12.75">
      <c r="A48" s="20"/>
      <c r="B48" s="21"/>
    </row>
    <row r="49" spans="1:2" ht="12.75">
      <c r="A49" s="20"/>
      <c r="B49" s="21"/>
    </row>
    <row r="50" spans="1:2" ht="12.75">
      <c r="A50" s="20"/>
      <c r="B50" s="21"/>
    </row>
    <row r="51" spans="1:2" ht="12.75">
      <c r="A51" s="20"/>
      <c r="B51" s="21"/>
    </row>
    <row r="52" spans="1:2" ht="12.75">
      <c r="A52" s="20"/>
      <c r="B52" s="21"/>
    </row>
    <row r="53" spans="1:2" ht="12.75">
      <c r="A53" s="20"/>
      <c r="B53" s="21"/>
    </row>
    <row r="54" spans="1:2" ht="12.75">
      <c r="A54" s="20"/>
      <c r="B54" s="21"/>
    </row>
    <row r="55" spans="1:2" ht="12.75">
      <c r="A55" s="20"/>
      <c r="B55" s="21"/>
    </row>
    <row r="56" spans="1:2" ht="12.75">
      <c r="A56" s="20"/>
      <c r="B56" s="21"/>
    </row>
    <row r="57" spans="1:2" ht="13.5" thickBot="1">
      <c r="A57" s="14"/>
      <c r="B57" s="15"/>
    </row>
    <row r="58" ht="12.75">
      <c r="L58" s="1">
        <f>IF(J53="","",IF(B58="","",N59(A58="",$J$2*M59-$J$2*$F$3+$E$3)))</f>
      </c>
    </row>
    <row r="60" ht="12.75">
      <c r="A60" s="13"/>
    </row>
  </sheetData>
  <mergeCells count="3">
    <mergeCell ref="G2:H2"/>
    <mergeCell ref="G3:H3"/>
    <mergeCell ref="G4:H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I41" sqref="I41"/>
    </sheetView>
  </sheetViews>
  <sheetFormatPr defaultColWidth="9.140625" defaultRowHeight="12.75"/>
  <sheetData>
    <row r="1" spans="1:5" ht="12.75">
      <c r="A1" s="39"/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2.75">
      <c r="A3" s="39"/>
      <c r="B3" s="39"/>
      <c r="C3" s="39"/>
      <c r="D3" s="39"/>
      <c r="E3" s="39"/>
    </row>
    <row r="4" spans="1:5" ht="12.75">
      <c r="A4" s="39"/>
      <c r="B4" s="39"/>
      <c r="C4" s="39"/>
      <c r="D4" s="39"/>
      <c r="E4" s="39"/>
    </row>
    <row r="5" spans="1:5" ht="12.75">
      <c r="A5" s="39"/>
      <c r="B5" s="39"/>
      <c r="C5" s="39"/>
      <c r="D5" s="39"/>
      <c r="E5" s="39"/>
    </row>
    <row r="6" spans="1:5" ht="12.75">
      <c r="A6" s="39"/>
      <c r="B6" s="39"/>
      <c r="C6" s="39"/>
      <c r="D6" s="39"/>
      <c r="E6" s="39"/>
    </row>
    <row r="7" spans="1:5" ht="12.75">
      <c r="A7" s="39"/>
      <c r="B7" s="39"/>
      <c r="C7" s="39"/>
      <c r="D7" s="39"/>
      <c r="E7" s="39"/>
    </row>
    <row r="8" spans="1:5" ht="12.75">
      <c r="A8" s="39"/>
      <c r="B8" s="39"/>
      <c r="C8" s="39"/>
      <c r="D8" s="39"/>
      <c r="E8" s="39"/>
    </row>
    <row r="9" spans="1:5" ht="12.75">
      <c r="A9" s="39"/>
      <c r="B9" s="39"/>
      <c r="C9" s="39"/>
      <c r="D9" s="39"/>
      <c r="E9" s="39"/>
    </row>
    <row r="10" spans="1:5" ht="12.75">
      <c r="A10" s="39"/>
      <c r="B10" s="39"/>
      <c r="C10" s="39"/>
      <c r="D10" s="39"/>
      <c r="E10" s="39"/>
    </row>
    <row r="11" spans="1:5" ht="12.75">
      <c r="A11" s="39"/>
      <c r="B11" s="39"/>
      <c r="C11" s="39"/>
      <c r="D11" s="39"/>
      <c r="E11" s="39"/>
    </row>
    <row r="12" spans="1:5" ht="12.75">
      <c r="A12" s="39"/>
      <c r="B12" s="39"/>
      <c r="C12" s="39"/>
      <c r="D12" s="39"/>
      <c r="E12" s="39"/>
    </row>
    <row r="13" spans="1:5" ht="12.75">
      <c r="A13" s="39"/>
      <c r="B13" s="39"/>
      <c r="C13" s="39"/>
      <c r="D13" s="39"/>
      <c r="E13" s="39"/>
    </row>
    <row r="14" spans="1:5" ht="12.75">
      <c r="A14" s="39"/>
      <c r="B14" s="39"/>
      <c r="C14" s="39"/>
      <c r="D14" s="39"/>
      <c r="E14" s="39"/>
    </row>
    <row r="15" spans="2:4" ht="15.75">
      <c r="B15" s="29" t="s">
        <v>23</v>
      </c>
      <c r="C15" s="30"/>
      <c r="D15" s="30"/>
    </row>
  </sheetData>
  <mergeCells count="1">
    <mergeCell ref="A1:E14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Picture.8" shapeId="16614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O3" sqref="O3"/>
    </sheetView>
  </sheetViews>
  <sheetFormatPr defaultColWidth="9.140625" defaultRowHeight="12.75"/>
  <sheetData>
    <row r="1" spans="1:3" ht="15.75">
      <c r="A1" s="1"/>
      <c r="B1" s="7" t="s">
        <v>7</v>
      </c>
      <c r="C1" s="7" t="s">
        <v>8</v>
      </c>
    </row>
    <row r="2" spans="1:3" ht="12.75">
      <c r="A2" s="1"/>
      <c r="B2" s="1">
        <f>IF(Data!A2=0,"",Data!A2)</f>
        <v>7.92</v>
      </c>
      <c r="C2" s="1">
        <f>IF(Data!A2=0,"",0)</f>
        <v>0</v>
      </c>
    </row>
    <row r="3" spans="1:3" ht="12.75">
      <c r="A3" s="1"/>
      <c r="B3" s="1">
        <f>IF(Data!B2=0,"",0)</f>
        <v>0</v>
      </c>
      <c r="C3" s="1">
        <f>IF(Data!B2=0,"",Data!B2)</f>
        <v>165.5</v>
      </c>
    </row>
    <row r="4" spans="1:3" ht="12.75">
      <c r="A4" s="1"/>
      <c r="B4" s="1"/>
      <c r="C4" s="3"/>
    </row>
    <row r="5" spans="1:3" ht="12.75">
      <c r="A5" s="1"/>
      <c r="B5" s="1"/>
      <c r="C5" s="1"/>
    </row>
    <row r="6" spans="1:4" ht="15.75">
      <c r="A6" s="7" t="s">
        <v>10</v>
      </c>
      <c r="B6" s="7" t="s">
        <v>11</v>
      </c>
      <c r="C6" s="7"/>
      <c r="D6" s="7"/>
    </row>
    <row r="7" spans="1:4" ht="12.75">
      <c r="A7" s="1">
        <f>Data!$J$2*B7-Data!$J$2*Data!$F$3+Data!$E$3</f>
        <v>-3.8635481049562665</v>
      </c>
      <c r="B7" s="1">
        <f>Data!B7</f>
        <v>0</v>
      </c>
      <c r="C7" s="1"/>
      <c r="D7" s="1"/>
    </row>
    <row r="8" spans="1:4" ht="12.75">
      <c r="A8" s="1">
        <f>Data!$J$2*B8-Data!$J$2*Data!$F$3+Data!$E$3</f>
        <v>-3.171242565597666</v>
      </c>
      <c r="B8" s="1">
        <f>Data!B8</f>
        <v>4.866</v>
      </c>
      <c r="C8" s="1"/>
      <c r="D8" s="1"/>
    </row>
    <row r="9" spans="1:4" ht="12.75">
      <c r="A9" s="1">
        <f>Data!$J$2*B9-Data!$J$2*Data!$F$3+Data!$E$3</f>
        <v>-1.8465288629737602</v>
      </c>
      <c r="B9" s="1">
        <f>Data!B9</f>
        <v>14.177</v>
      </c>
      <c r="C9" s="1"/>
      <c r="D9" s="1"/>
    </row>
    <row r="10" spans="1:4" ht="12.75">
      <c r="A10" s="1">
        <f>Data!$J$2*B10-Data!$J$2*Data!$F$3+Data!$E$3</f>
        <v>-1.0152215743440225</v>
      </c>
      <c r="B10" s="1">
        <f>Data!B10</f>
        <v>20.02</v>
      </c>
      <c r="C10" s="1"/>
      <c r="D10" s="1"/>
    </row>
    <row r="11" spans="1:4" ht="12.75">
      <c r="A11" s="1">
        <f>Data!$J$2*B11-Data!$J$2*Data!$F$3+Data!$E$3</f>
        <v>-0.3243387755102036</v>
      </c>
      <c r="B11" s="1">
        <f>Data!B11</f>
        <v>24.876</v>
      </c>
      <c r="C11" s="1"/>
      <c r="D11" s="1"/>
    </row>
    <row r="12" spans="1:4" ht="12.75">
      <c r="A12" s="1">
        <f>Data!$J$2*B12-Data!$J$2*Data!$F$3+Data!$E$3</f>
        <v>0.1481533527696799</v>
      </c>
      <c r="B12" s="1">
        <f>Data!B12</f>
        <v>28.197</v>
      </c>
      <c r="C12" s="1"/>
      <c r="D12" s="1"/>
    </row>
    <row r="13" spans="1:4" ht="12.75">
      <c r="A13" s="1">
        <f>Data!$J$2*B13-Data!$J$2*Data!$F$3+Data!$E$3</f>
        <v>0.6657463556851315</v>
      </c>
      <c r="B13" s="1">
        <f>Data!B13</f>
        <v>31.835</v>
      </c>
      <c r="C13" s="1"/>
      <c r="D13" s="1"/>
    </row>
    <row r="14" spans="1:4" ht="12.75">
      <c r="A14" s="1">
        <f>Data!$J$2*B14-Data!$J$2*Data!$F$3+Data!$E$3</f>
        <v>1.5680483965014576</v>
      </c>
      <c r="B14" s="1">
        <f>Data!B14</f>
        <v>38.177</v>
      </c>
      <c r="C14" s="1"/>
      <c r="D14" s="1"/>
    </row>
    <row r="15" spans="1:4" ht="12.75">
      <c r="A15" s="1">
        <f>Data!$J$2*B15-Data!$J$2*Data!$F$3+Data!$E$3</f>
        <v>2.4896997084548103</v>
      </c>
      <c r="B15" s="1">
        <f>Data!B15</f>
        <v>44.655</v>
      </c>
      <c r="C15" s="1"/>
      <c r="D15" s="1"/>
    </row>
    <row r="16" spans="1:4" ht="12.75">
      <c r="A16" s="1">
        <f>Data!$J$2*B16-Data!$J$2*Data!$F$3+Data!$E$3</f>
        <v>3.4365335276967928</v>
      </c>
      <c r="B16" s="1">
        <f>Data!B16</f>
        <v>51.31</v>
      </c>
      <c r="C16" s="1"/>
      <c r="D16" s="1"/>
    </row>
    <row r="17" spans="1:4" ht="12.75">
      <c r="A17" s="1">
        <f>Data!$J$2*B17-Data!$J$2*Data!$F$3+Data!$E$3</f>
        <v>4.229</v>
      </c>
      <c r="B17" s="1">
        <f>Data!B17</f>
        <v>56.88</v>
      </c>
      <c r="C17" s="1"/>
      <c r="D17" s="1"/>
    </row>
    <row r="18" spans="1:4" ht="12.75">
      <c r="A18" s="1">
        <f>Data!$J$2*B18-Data!$J$2*Data!$F$3+Data!$E$3</f>
        <v>4.9787842565597655</v>
      </c>
      <c r="B18" s="1">
        <f>Data!B18</f>
        <v>62.15</v>
      </c>
      <c r="C18" s="1"/>
      <c r="D18" s="1"/>
    </row>
    <row r="19" spans="1:4" ht="12.75">
      <c r="A19" s="1">
        <f>Data!$J$2*B19-Data!$J$2*Data!$F$3+Data!$E$3</f>
        <v>5.692999999999999</v>
      </c>
      <c r="B19" s="1">
        <f>Data!B19</f>
        <v>67.17</v>
      </c>
      <c r="C19" s="1"/>
      <c r="D19" s="1"/>
    </row>
    <row r="20" spans="1:4" ht="12.75">
      <c r="A20" s="1">
        <f>Data!$J$2*B20-Data!$J$2*Data!$F$3+Data!$E$3</f>
        <v>6.458434402332361</v>
      </c>
      <c r="B20" s="1">
        <f>Data!B20</f>
        <v>72.55</v>
      </c>
      <c r="C20" s="1"/>
      <c r="D20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PC</cp:lastModifiedBy>
  <dcterms:created xsi:type="dcterms:W3CDTF">2007-11-26T09:01:44Z</dcterms:created>
  <dcterms:modified xsi:type="dcterms:W3CDTF">2012-04-11T12:36:51Z</dcterms:modified>
  <cp:category/>
  <cp:version/>
  <cp:contentType/>
  <cp:contentStatus/>
</cp:coreProperties>
</file>